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新規課題】国総研（つくば）\"/>
    </mc:Choice>
  </mc:AlternateContent>
  <xr:revisionPtr revIDLastSave="0" documentId="13_ncr:1_{A1D9248D-5D77-4BA7-9782-B73581631E4F}"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<sst xmlns="http://schemas.openxmlformats.org/spreadsheetml/2006/main" count="2318" uniqueCount="669">
  <si>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</si>
  <si>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</si>
  <si>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</si>
  <si>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</si>
  <si>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</si>
  <si>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</si>
  <si>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</si>
  <si>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</si>
  <si>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</si>
  <si>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</si>
  <si>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</si>
  <si>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</si>
  <si>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</si>
  <si>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</si>
  <si>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</si>
  <si>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</si>
  <si>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</si>
  <si>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</si>
  <si>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</si>
  <si>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</si>
  <si>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</si>
  <si>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</si>
  <si>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</si>
  <si>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</si>
  <si>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</si>
  <si>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</si>
  <si>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</si>
  <si>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</si>
  <si>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</si>
  <si>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</si>
  <si>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</si>
  <si>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</si>
  <si>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</si>
  <si>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</si>
  <si>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</si>
  <si>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</si>
  <si>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</si>
  <si>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</si>
  <si>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</si>
  <si>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</si>
  <si>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</si>
  <si>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</si>
  <si>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</si>
  <si>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</si>
  <si>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</si>
  <si>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</si>
  <si>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</si>
  <si>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</si>
  <si>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</si>
  <si>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</si>
  <si>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</si>
  <si>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</si>
  <si>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</si>
  <si>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</si>
  <si>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</si>
  <si>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</si>
  <si>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</si>
  <si>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</si>
  <si>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</si>
  <si>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</si>
  <si>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</si>
  <si>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</si>
  <si>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</si>
  <si>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</si>
  <si>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</si>
  <si>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</si>
  <si>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</si>
  <si>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</si>
  <si>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</si>
  <si>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</si>
  <si>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</si>
  <si>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</si>
  <si>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</si>
  <si>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</si>
  <si>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</si>
  <si>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</si>
  <si>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</si>
  <si>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</si>
  <si>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</si>
  <si>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</si>
  <si>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</si>
  <si>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</si>
  <si>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</si>
  <si>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</si>
  <si>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</si>
  <si>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</si>
  <si>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</si>
  <si>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</si>
  <si>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</si>
  <si>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</si>
  <si>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</si>
  <si>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</si>
  <si>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</si>
  <si>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</si>
  <si>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</si>
  <si>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</si>
  <si>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</si>
  <si>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</si>
  <si>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</si>
  <si>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</si>
  <si>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</si>
  <si>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</si>
  <si>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</si>
  <si>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</si>
  <si>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</si>
  <si>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</si>
  <si>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</si>
  <si>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</si>
  <si>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</si>
  <si>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</si>
  <si>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</si>
  <si>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</si>
  <si>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</si>
  <si>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</si>
  <si>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</si>
  <si>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</si>
  <si>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</si>
  <si>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</si>
  <si>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</si>
  <si>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</si>
  <si>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</si>
  <si>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</si>
  <si>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</si>
  <si>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</si>
  <si>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</si>
  <si>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</si>
  <si>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</si>
  <si>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</si>
  <si>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</si>
  <si>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</si>
  <si>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</si>
  <si>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</si>
  <si>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</si>
  <si>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</si>
  <si>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</si>
  <si>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</si>
  <si>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</si>
  <si>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</si>
  <si>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</si>
  <si>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</si>
  <si>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</si>
  <si>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</si>
  <si>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</si>
  <si>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</si>
  <si>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</si>
  <si>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</si>
  <si>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</si>
  <si>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</si>
  <si>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</si>
  <si>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</si>
  <si>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</si>
  <si>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</si>
  <si>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</si>
  <si>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</si>
  <si>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</si>
  <si>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</si>
  <si>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</si>
  <si>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</si>
  <si>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</si>
  <si>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</si>
  <si>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</si>
  <si>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</si>
  <si>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</si>
  <si>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</si>
  <si>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</si>
  <si>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</si>
  <si>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</si>
  <si>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</si>
  <si>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</si>
  <si>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</si>
  <si>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</si>
  <si>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</si>
  <si>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</si>
  <si>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</si>
  <si>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</si>
  <si>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</si>
  <si>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</si>
  <si>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</si>
  <si>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</si>
  <si>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</si>
  <si>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</si>
  <si>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</si>
  <si>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</si>
  <si>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</si>
  <si>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</si>
  <si>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</si>
  <si>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</si>
  <si>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</si>
  <si>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</si>
  <si>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</si>
  <si>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</si>
  <si>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</si>
  <si>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</si>
  <si>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</si>
  <si>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</si>
  <si>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</si>
  <si>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</si>
  <si>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</si>
  <si>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</si>
  <si>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</si>
  <si>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</si>
  <si>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</si>
  <si>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</si>
  <si>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</si>
  <si>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</si>
  <si>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</si>
  <si>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</si>
  <si>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</si>
  <si>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</si>
  <si>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</si>
  <si>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</si>
  <si>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</si>
  <si>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</si>
  <si>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</si>
  <si>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</si>
  <si>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</si>
  <si>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</si>
  <si>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</si>
  <si>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</si>
  <si>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</si>
  <si>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</si>
  <si>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</si>
  <si>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</si>
  <si>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</si>
  <si>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</si>
  <si>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</si>
  <si>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</si>
  <si>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</si>
  <si>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</si>
  <si>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</si>
  <si>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</si>
  <si>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</si>
  <si>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</si>
  <si>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</si>
  <si>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</si>
  <si>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</si>
  <si>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</si>
  <si>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</si>
  <si>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</si>
  <si>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</si>
  <si>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</si>
  <si>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</si>
  <si>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</si>
  <si>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</si>
  <si>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</si>
  <si>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</si>
  <si>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</si>
  <si>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</si>
  <si>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</si>
  <si>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</si>
  <si>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</si>
  <si>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</si>
  <si>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</si>
  <si>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</si>
  <si>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</si>
  <si>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</si>
  <si>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</si>
  <si>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</si>
  <si>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</si>
  <si>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</si>
  <si>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</si>
  <si>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</si>
  <si>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</si>
  <si>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</si>
  <si>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</si>
  <si>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</si>
  <si>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</si>
  <si>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</si>
  <si>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</si>
  <si>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</si>
  <si>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</si>
  <si>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</si>
  <si>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</si>
  <si>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</si>
  <si>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</si>
  <si>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</si>
  <si>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</si>
  <si>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</si>
  <si>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</si>
  <si>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</si>
  <si>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</si>
  <si>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</si>
  <si>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</si>
  <si>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</si>
  <si>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</si>
  <si>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</si>
  <si>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</si>
  <si>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</si>
  <si>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</si>
  <si>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</si>
  <si>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</si>
  <si>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</si>
  <si>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</si>
  <si>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</si>
  <si>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</si>
  <si>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</si>
  <si>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</si>
  <si>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</si>
  <si>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</si>
  <si>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</si>
  <si>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</si>
  <si>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</si>
  <si>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</si>
  <si>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</si>
  <si>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</si>
  <si>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</si>
  <si>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</si>
  <si>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</si>
  <si>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</si>
  <si>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</si>
  <si>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</si>
  <si>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</si>
  <si>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</si>
  <si>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</si>
  <si>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</si>
  <si>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</si>
  <si>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</si>
  <si>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</si>
  <si>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</si>
  <si>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</si>
  <si>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</si>
  <si>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</si>
  <si>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</si>
  <si>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</si>
  <si>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</si>
  <si>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</si>
  <si>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</si>
  <si>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</si>
  <si>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</si>
  <si>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</si>
  <si>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</si>
  <si>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</si>
  <si>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</si>
  <si>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</si>
  <si>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</si>
  <si>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</si>
  <si>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</si>
  <si>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</si>
  <si>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</si>
  <si>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</si>
  <si>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</si>
  <si>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</si>
  <si>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</si>
  <si>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</si>
  <si>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</si>
  <si>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</si>
  <si>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</si>
  <si>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</si>
  <si>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</si>
  <si>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</si>
  <si>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</si>
  <si>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</si>
  <si>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</si>
  <si>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</si>
  <si>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</si>
  <si>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</si>
  <si>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</si>
  <si>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</si>
  <si>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</si>
  <si>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</si>
  <si>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</si>
  <si>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</si>
  <si>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</si>
  <si>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</si>
  <si>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</si>
  <si>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</si>
  <si>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</si>
  <si>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</si>
  <si>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</si>
  <si>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</si>
  <si>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</si>
  <si>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</si>
  <si>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</si>
  <si>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</si>
  <si>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</si>
  <si>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</si>
  <si>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</si>
  <si>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</si>
  <si>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</si>
  <si>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</si>
  <si>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</si>
  <si>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</si>
  <si>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</si>
  <si>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</si>
  <si>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</si>
  <si>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</si>
  <si>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</si>
  <si>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</si>
  <si>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</si>
  <si>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</si>
  <si>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</si>
  <si>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</si>
  <si>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</si>
  <si>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</si>
  <si>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</si>
  <si>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</si>
  <si>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</si>
  <si>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</si>
  <si>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</si>
  <si>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</si>
  <si>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</si>
  <si>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</si>
  <si>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</si>
  <si>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</si>
  <si>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</si>
  <si>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</si>
  <si>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</si>
  <si>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</si>
  <si>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</si>
  <si>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</si>
  <si>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</si>
  <si>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</si>
  <si>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</si>
  <si>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</si>
  <si>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</si>
  <si>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</si>
  <si>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</si>
  <si>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</si>
  <si>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</si>
  <si>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</si>
  <si>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</si>
  <si>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</si>
  <si>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</si>
  <si>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</si>
  <si>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</si>
  <si>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</si>
  <si>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</si>
  <si>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</si>
  <si>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</si>
  <si>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</si>
  <si>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</si>
  <si>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</si>
  <si>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</si>
  <si>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</si>
  <si>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</si>
  <si>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</si>
  <si>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</si>
  <si>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</si>
  <si>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</si>
  <si>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</si>
  <si>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</si>
  <si>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</si>
  <si>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</si>
  <si>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</si>
  <si>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</si>
  <si>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</si>
  <si>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</si>
  <si>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</si>
  <si>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</si>
  <si>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</si>
  <si>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</si>
  <si>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</si>
  <si>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</si>
  <si>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</si>
  <si>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</si>
  <si>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</si>
  <si>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</si>
  <si>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</si>
  <si>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</si>
  <si>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</si>
  <si>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</si>
  <si>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</si>
  <si>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</si>
  <si>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</si>
  <si>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</si>
  <si>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</si>
  <si>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</si>
  <si>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</si>
  <si>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</si>
  <si>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</si>
  <si>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</si>
  <si>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</si>
  <si>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</si>
  <si>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</si>
  <si>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</si>
  <si>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</si>
  <si>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</si>
  <si>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</si>
  <si>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</si>
  <si>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</si>
  <si>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</si>
  <si>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</si>
  <si>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</si>
  <si>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</si>
  <si>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</si>
  <si>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</si>
  <si>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</si>
  <si>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</si>
  <si>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</si>
  <si>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</si>
  <si>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</si>
  <si>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</si>
  <si>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</si>
  <si>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</si>
  <si>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</si>
  <si>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</si>
  <si>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</si>
  <si>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</si>
  <si>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</si>
  <si>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</si>
  <si>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</si>
  <si>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</si>
  <si>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</si>
  <si>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</si>
  <si>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</si>
  <si>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</si>
  <si>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</si>
  <si>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</si>
  <si>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</si>
  <si>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</si>
  <si>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</si>
  <si>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</si>
  <si>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</si>
  <si>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</si>
  <si>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</si>
  <si>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</si>
  <si>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</si>
  <si>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</si>
  <si>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</si>
  <si>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</si>
  <si>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</si>
  <si>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</si>
  <si>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</si>
  <si>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</si>
  <si>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</si>
  <si>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</si>
  <si>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</si>
  <si>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</si>
  <si>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</si>
  <si>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</si>
  <si>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</si>
  <si>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</si>
  <si>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</si>
  <si>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</si>
  <si>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</si>
  <si>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</si>
  <si>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</si>
  <si>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</si>
  <si>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</si>
  <si>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</si>
  <si>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</si>
  <si>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</si>
  <si>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</si>
  <si>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</si>
  <si>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</si>
  <si>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</si>
  <si>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</si>
  <si>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</si>
  <si>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</si>
  <si>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</si>
  <si>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</si>
  <si>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</si>
  <si>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</si>
  <si>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</si>
  <si>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</si>
  <si>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</si>
  <si>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</si>
  <si>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</si>
  <si>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</si>
  <si>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</si>
  <si>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</si>
  <si>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</si>
  <si>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</si>
  <si>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</si>
  <si>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</si>
  <si>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</si>
  <si>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</si>
  <si>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</si>
  <si>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</si>
  <si>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</si>
  <si>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</si>
  <si>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</si>
  <si>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</si>
  <si>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</si>
  <si>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</si>
  <si>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</si>
  <si>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</si>
  <si>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</si>
  <si>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</si>
  <si>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</si>
  <si>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</si>
  <si>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</si>
  <si>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</si>
  <si>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</si>
  <si>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</si>
  <si>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</si>
  <si>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</si>
  <si>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</si>
  <si>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</si>
  <si>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</si>
  <si>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</si>
  <si>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</si>
  <si>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</si>
  <si>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</si>
  <si>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</si>
  <si>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</si>
  <si>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</si>
  <si>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</si>
  <si>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</si>
  <si>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</si>
  <si>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</si>
  <si>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</si>
  <si>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</si>
  <si>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</si>
  <si>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</si>
  <si>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</si>
  <si>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</si>
  <si>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</si>
  <si>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</si>
  <si>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</si>
  <si>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</si>
  <si>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</si>
  <si>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</si>
  <si>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</si>
  <si>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</si>
  <si>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</si>
  <si>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</si>
  <si>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</si>
  <si>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</si>
  <si>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</si>
  <si>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</si>
  <si>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</si>
  <si>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</si>
  <si>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</si>
  <si>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</si>
  <si>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</si>
  <si>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</si>
  <si>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</si>
  <si>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</si>
  <si>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</si>
  <si>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土砂・洪水氾濫発生時の土砂到達範囲・堆積深を高精度に予測するための計算モデルの開発</t>
  </si>
  <si>
    <t>国土技術政策総合研究所</t>
  </si>
  <si>
    <t>室長　山越　隆雄</t>
  </si>
  <si>
    <t>令和3年度</t>
  </si>
  <si>
    <t>令和5年度</t>
  </si>
  <si>
    <t>土砂災害研究部　砂防研究室</t>
  </si>
  <si>
    <t>-</t>
  </si>
  <si>
    <t>国土交通省防災業務計画（令和元年8月修正）</t>
  </si>
  <si>
    <t>幅広い粒径の土砂を含む土石流等が流下する場合の侵食・堆積プロセスを最新の計測技術を用いた水路実験にて解明し、緩勾配エリアまで土砂が到達する現象を再現できるモデルを開発する。</t>
  </si>
  <si>
    <t>試験研究費</t>
  </si>
  <si>
    <t>職員旅費</t>
  </si>
  <si>
    <t>令和5年度までに「土砂・洪水氾濫現象の再現及び予測のための数値計算手法の手引き」に本研究により確立した手法を項目で1つ、追加する。</t>
  </si>
  <si>
    <t>「土砂・洪水氾濫現象の再現及び予測のための数値計算手法の手引き」へ追加する手法の項目数</t>
  </si>
  <si>
    <t>項目</t>
  </si>
  <si>
    <t>国土技術政策総合研究所調べ</t>
  </si>
  <si>
    <t>幅広い粒径の土砂を含む土石流等が緩勾配エリアまで到達する現象を再現できるモデルの開発に関する研究項目の終了件数</t>
  </si>
  <si>
    <t>件</t>
  </si>
  <si>
    <t>執行額（百万円）／　幅広い粒径の土砂を含む土石流等が緩勾配エリアまで到達する現象を再現できるモデルの開発に関する研究項目　　　　　　</t>
    <phoneticPr fontId="5"/>
  </si>
  <si>
    <t>百万円/件</t>
  </si>
  <si>
    <t>11 ICTの利活用及び技術研究開発の推進</t>
  </si>
  <si>
    <t>41 技術研究開発を推進する</t>
  </si>
  <si>
    <t>目標を達成した技術研究開発課題の割合</t>
  </si>
  <si>
    <t>%</t>
  </si>
  <si>
    <t>○</t>
  </si>
  <si>
    <t>国交</t>
    <rPh sb="0" eb="2">
      <t>コッコウ</t>
    </rPh>
    <phoneticPr fontId="5"/>
  </si>
  <si>
    <t>-</t>
    <phoneticPr fontId="5"/>
  </si>
  <si>
    <t>国土交通省</t>
    <rPh sb="0" eb="2">
      <t>コクド</t>
    </rPh>
    <rPh sb="2" eb="5">
      <t>コウツウショウ</t>
    </rPh>
    <phoneticPr fontId="5"/>
  </si>
  <si>
    <t>‐</t>
  </si>
  <si>
    <t>近年発生している土砂・洪水氾濫では、水のみならず大量の土砂の氾濫・堆積によって甚大な被害を及ぼしている。一方、気候変動の影響で豪雨の頻度、降雨量が増加することで土砂・洪水氾濫現象が頻発する傾向にある。これらのことから、確実なソフト対策、ハード対策が望まれ、対策の検討に必要な技術を提供する本研究は、国民や社会のニーズを的確に反映している。</t>
    <rPh sb="0" eb="2">
      <t>キンネン</t>
    </rPh>
    <rPh sb="2" eb="4">
      <t>ハッセイ</t>
    </rPh>
    <rPh sb="90" eb="92">
      <t>ヒンパツ</t>
    </rPh>
    <rPh sb="109" eb="111">
      <t>カクジツ</t>
    </rPh>
    <rPh sb="124" eb="125">
      <t>ノゾ</t>
    </rPh>
    <rPh sb="128" eb="130">
      <t>タイサク</t>
    </rPh>
    <rPh sb="131" eb="133">
      <t>ケントウ</t>
    </rPh>
    <rPh sb="134" eb="136">
      <t>ヒツヨウ</t>
    </rPh>
    <rPh sb="137" eb="139">
      <t>ギジュツ</t>
    </rPh>
    <rPh sb="140" eb="142">
      <t>テイキョウ</t>
    </rPh>
    <rPh sb="144" eb="145">
      <t>ホン</t>
    </rPh>
    <rPh sb="145" eb="147">
      <t>ケンキュウ</t>
    </rPh>
    <rPh sb="149" eb="151">
      <t>コクミン</t>
    </rPh>
    <rPh sb="152" eb="154">
      <t>シャカイ</t>
    </rPh>
    <rPh sb="159" eb="161">
      <t>テキカク</t>
    </rPh>
    <rPh sb="162" eb="164">
      <t>ハンエイ</t>
    </rPh>
    <phoneticPr fontId="5"/>
  </si>
  <si>
    <t>任意の流域を対象とした汎用性・精度の高い予測手法を確立する必要がある。そのためには、過去の発生事例について現象の発生メカニズムを詳細に調査する必要となるが、地方自治体、民間では得られる情報に限りがあり、またノウハウの蓄積も少ない。国総研では全国の直轄砂防流域でのデータを取得することができ、またこれまでも検討を重ねてきていることから効率的に信頼性の高い成果を得ることができる。</t>
    <rPh sb="0" eb="2">
      <t>ニンイ</t>
    </rPh>
    <rPh sb="3" eb="5">
      <t>リュウイキ</t>
    </rPh>
    <rPh sb="6" eb="8">
      <t>タイショウ</t>
    </rPh>
    <rPh sb="11" eb="14">
      <t>ハンヨウセイ</t>
    </rPh>
    <rPh sb="15" eb="17">
      <t>セイド</t>
    </rPh>
    <rPh sb="18" eb="19">
      <t>タカ</t>
    </rPh>
    <rPh sb="20" eb="22">
      <t>ヨソク</t>
    </rPh>
    <rPh sb="22" eb="24">
      <t>シュホウ</t>
    </rPh>
    <rPh sb="25" eb="27">
      <t>カクリツ</t>
    </rPh>
    <rPh sb="29" eb="31">
      <t>ヒツヨウ</t>
    </rPh>
    <rPh sb="42" eb="44">
      <t>カコ</t>
    </rPh>
    <rPh sb="45" eb="47">
      <t>ハッセイ</t>
    </rPh>
    <rPh sb="47" eb="49">
      <t>ジレイ</t>
    </rPh>
    <rPh sb="53" eb="55">
      <t>ゲンショウ</t>
    </rPh>
    <rPh sb="56" eb="58">
      <t>ハッセイ</t>
    </rPh>
    <rPh sb="64" eb="66">
      <t>ショウサイ</t>
    </rPh>
    <rPh sb="67" eb="69">
      <t>チョウサ</t>
    </rPh>
    <rPh sb="71" eb="73">
      <t>ヒツヨウ</t>
    </rPh>
    <rPh sb="78" eb="80">
      <t>チホウ</t>
    </rPh>
    <rPh sb="80" eb="83">
      <t>ジチタイ</t>
    </rPh>
    <rPh sb="84" eb="86">
      <t>ミンカン</t>
    </rPh>
    <rPh sb="88" eb="89">
      <t>エ</t>
    </rPh>
    <rPh sb="92" eb="94">
      <t>ジョウホウ</t>
    </rPh>
    <rPh sb="95" eb="96">
      <t>カギ</t>
    </rPh>
    <rPh sb="108" eb="110">
      <t>チクセキ</t>
    </rPh>
    <rPh sb="111" eb="112">
      <t>スク</t>
    </rPh>
    <rPh sb="115" eb="118">
      <t>コクソウケン</t>
    </rPh>
    <rPh sb="120" eb="122">
      <t>ゼンコク</t>
    </rPh>
    <rPh sb="123" eb="125">
      <t>チョッカツ</t>
    </rPh>
    <rPh sb="125" eb="127">
      <t>サボウ</t>
    </rPh>
    <rPh sb="127" eb="129">
      <t>リュウイキ</t>
    </rPh>
    <rPh sb="135" eb="137">
      <t>シュトク</t>
    </rPh>
    <rPh sb="152" eb="154">
      <t>ケントウ</t>
    </rPh>
    <rPh sb="155" eb="156">
      <t>カサ</t>
    </rPh>
    <rPh sb="166" eb="169">
      <t>コウリツテキ</t>
    </rPh>
    <rPh sb="170" eb="173">
      <t>シンライセイ</t>
    </rPh>
    <rPh sb="174" eb="175">
      <t>タカ</t>
    </rPh>
    <rPh sb="176" eb="178">
      <t>セイカ</t>
    </rPh>
    <rPh sb="179" eb="180">
      <t>エ</t>
    </rPh>
    <phoneticPr fontId="5"/>
  </si>
  <si>
    <t>平成30年11月に閣議決定された「気候変動適応計画　分野別施策：自然災害・沿岸域」では気候変動に伴う土砂や流木の流出量の変化等について検討する、とあり、平成30年12月公表の「社会資本整備審議会　河川分科会　大規模広域豪雨を踏まえた水災害対策検討小委員会」の答申では土砂・洪水氾濫に関する発生メカニズムのさらなる解明によってハザードの推定とリスク評価手法を開発する必要があるとされている。気候変動により各地で土砂・洪水氾濫が発生する可能性が高まっていることから、メカニズムの解明を踏まえた予測技術の高精度化と適用範囲の拡大は喫緊の課題となっている。</t>
  </si>
  <si>
    <t>・本事業は、外部有識者による評価委員会において「事前評価」を受け、幅広い粒径の土砂を含む土石流が流下する場合の浸食・堆積プロセスを解明し、緩勾配エリアまで土砂が到達する現象を再現するモデルを開発するものであり、本研究成果は、これまで災害発生記録の無い流域も含め、全国の流域で想定する降雨に対して事前に土砂到達範囲、堆積深分布の予測につながり、効率的な砂防事業の実施に資することから、国土技術政策総合研究所において実施すべきと評価された。
・発注にあたっては、価格競争や企画競争により競争性の確保に努める。</t>
  </si>
  <si>
    <t>国土技術政策総合研究所調べ</t>
    <phoneticPr fontId="5"/>
  </si>
  <si>
    <t>国土交通省が実施している技術研究開発課題を効果的・効率的に推進することに資する。</t>
  </si>
  <si>
    <t>近年の土砂災害では、水のみならず大量の土砂の氾濫・堆積によって甚大な被害が生じる土砂・洪水氾濫と呼ばれる現象が発生している。これまで、直轄砂防事業を実施しているような過去に土砂・洪水氾濫が発生した流域では、災害実績データによる再現計算によってパラメータの妥当性を確認して予測精度を担保してきたが、気候変動の影響により、既往の災害実績がない流域でも多発する可能性がある。また、直轄砂防流域だけでなく都道府県が管理している流域など、土砂・洪水氾濫の記録のない流域などでも起こる可能性がある。そこで、本研究では、幅広い粒径の土砂の侵食・堆積プロセスを明らかにし、細かい土砂が緩勾配エリアまで到達するメカニズムを解明することによって、幅広い粒径の土砂を含む流れを解析できる汎用性の高い予測モデルを構築する。</t>
    <rPh sb="214" eb="216">
      <t>ドシャ</t>
    </rPh>
    <rPh sb="217" eb="219">
      <t>コウズイ</t>
    </rPh>
    <rPh sb="219" eb="221">
      <t>ハンラン</t>
    </rPh>
    <phoneticPr fontId="5"/>
  </si>
  <si>
    <t>-</t>
    <phoneticPr fontId="5"/>
  </si>
  <si>
    <t>15百万円/1</t>
    <rPh sb="2" eb="3">
      <t>ヒャク</t>
    </rPh>
    <rPh sb="3" eb="5">
      <t>マンエン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</si>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</sst>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750</xdr:row>
      <xdr:rowOff>0</xdr:rowOff>
    </xdr:from>
    <xdr:to>
      <xdr:col>25</xdr:col>
      <xdr:colOff>146688</xdr:colOff>
      <xdr:row>752</xdr:row>
      <xdr:rowOff>17528</xdr:rowOff>
    </xdr:to>
    <xdr:sp macro="" textlink="">
      <xdr:nvSpPr>
        <xdr:cNvPr id="2" name="テキスト ボックス 1">
          <a:extLst>
            <a:ext uri="{FF2B5EF4-FFF2-40B4-BE49-F238E27FC236}">
              <a16:creationId xmlns:a16="http://schemas.microsoft.com/office/drawing/2014/main" id="{D4D1A4F7-8C9C-4B09-B170-66343740EB65}"/>
            </a:ext>
          </a:extLst>
        </xdr:cNvPr>
        <xdr:cNvSpPr txBox="1"/>
      </xdr:nvSpPr>
      <xdr:spPr>
        <a:xfrm>
          <a:off x="1836964" y="43910250"/>
          <a:ext cx="3412403" cy="7250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１５</a:t>
          </a:r>
          <a:r>
            <a:rPr kumimoji="1" lang="ja-JP" altLang="en-US" sz="1100"/>
            <a:t>百万円</a:t>
          </a:r>
        </a:p>
      </xdr:txBody>
    </xdr:sp>
    <xdr:clientData/>
  </xdr:twoCellAnchor>
  <xdr:twoCellAnchor>
    <xdr:from>
      <xdr:col>9</xdr:col>
      <xdr:colOff>57875</xdr:colOff>
      <xdr:row>752</xdr:row>
      <xdr:rowOff>92347</xdr:rowOff>
    </xdr:from>
    <xdr:to>
      <xdr:col>25</xdr:col>
      <xdr:colOff>127273</xdr:colOff>
      <xdr:row>756</xdr:row>
      <xdr:rowOff>218358</xdr:rowOff>
    </xdr:to>
    <xdr:sp macro="" textlink="">
      <xdr:nvSpPr>
        <xdr:cNvPr id="3" name="大かっこ 2">
          <a:extLst>
            <a:ext uri="{FF2B5EF4-FFF2-40B4-BE49-F238E27FC236}">
              <a16:creationId xmlns:a16="http://schemas.microsoft.com/office/drawing/2014/main" id="{D875BA97-D563-41CD-94CE-6224F705BF3A}"/>
            </a:ext>
          </a:extLst>
        </xdr:cNvPr>
        <xdr:cNvSpPr/>
      </xdr:nvSpPr>
      <xdr:spPr>
        <a:xfrm>
          <a:off x="1894839" y="44710168"/>
          <a:ext cx="3335113" cy="15411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65067</xdr:colOff>
      <xdr:row>752</xdr:row>
      <xdr:rowOff>314836</xdr:rowOff>
    </xdr:from>
    <xdr:to>
      <xdr:col>48</xdr:col>
      <xdr:colOff>44450</xdr:colOff>
      <xdr:row>756</xdr:row>
      <xdr:rowOff>328167</xdr:rowOff>
    </xdr:to>
    <xdr:sp macro="" textlink="">
      <xdr:nvSpPr>
        <xdr:cNvPr id="4" name="大かっこ 3">
          <a:extLst>
            <a:ext uri="{FF2B5EF4-FFF2-40B4-BE49-F238E27FC236}">
              <a16:creationId xmlns:a16="http://schemas.microsoft.com/office/drawing/2014/main" id="{722578B1-BEE4-4215-8819-14046D224108}"/>
            </a:ext>
          </a:extLst>
        </xdr:cNvPr>
        <xdr:cNvSpPr/>
      </xdr:nvSpPr>
      <xdr:spPr>
        <a:xfrm>
          <a:off x="7004710" y="44932657"/>
          <a:ext cx="2836883" cy="14284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144782</xdr:colOff>
      <xdr:row>753</xdr:row>
      <xdr:rowOff>105555</xdr:rowOff>
    </xdr:from>
    <xdr:to>
      <xdr:col>49</xdr:col>
      <xdr:colOff>37515</xdr:colOff>
      <xdr:row>757</xdr:row>
      <xdr:rowOff>166230</xdr:rowOff>
    </xdr:to>
    <xdr:sp macro="" textlink="">
      <xdr:nvSpPr>
        <xdr:cNvPr id="5" name="正方形/長方形 4">
          <a:extLst>
            <a:ext uri="{FF2B5EF4-FFF2-40B4-BE49-F238E27FC236}">
              <a16:creationId xmlns:a16="http://schemas.microsoft.com/office/drawing/2014/main" id="{E06551F3-263A-4CB4-A2E1-174FF1B4894E}"/>
            </a:ext>
          </a:extLst>
        </xdr:cNvPr>
        <xdr:cNvSpPr/>
      </xdr:nvSpPr>
      <xdr:spPr>
        <a:xfrm>
          <a:off x="7288532" y="45077162"/>
          <a:ext cx="2750233" cy="14758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ja-JP" altLang="en-US" sz="1100" baseline="0">
              <a:solidFill>
                <a:schemeClr val="tx1"/>
              </a:solidFill>
            </a:rPr>
            <a:t>  １．４</a:t>
          </a:r>
          <a:r>
            <a:rPr kumimoji="1" lang="ja-JP" altLang="en-US" sz="1100">
              <a:solidFill>
                <a:schemeClr val="tx1"/>
              </a:solidFill>
            </a:rPr>
            <a:t>百万円</a:t>
          </a:r>
        </a:p>
      </xdr:txBody>
    </xdr:sp>
    <xdr:clientData/>
  </xdr:twoCellAnchor>
  <xdr:twoCellAnchor>
    <xdr:from>
      <xdr:col>10</xdr:col>
      <xdr:colOff>47800</xdr:colOff>
      <xdr:row>752</xdr:row>
      <xdr:rowOff>179167</xdr:rowOff>
    </xdr:from>
    <xdr:to>
      <xdr:col>25</xdr:col>
      <xdr:colOff>88030</xdr:colOff>
      <xdr:row>757</xdr:row>
      <xdr:rowOff>5492</xdr:rowOff>
    </xdr:to>
    <xdr:sp macro="" textlink="">
      <xdr:nvSpPr>
        <xdr:cNvPr id="6" name="正方形/長方形 5">
          <a:extLst>
            <a:ext uri="{FF2B5EF4-FFF2-40B4-BE49-F238E27FC236}">
              <a16:creationId xmlns:a16="http://schemas.microsoft.com/office/drawing/2014/main" id="{0838D50A-9171-4520-9265-22E784C1EFDA}"/>
            </a:ext>
          </a:extLst>
        </xdr:cNvPr>
        <xdr:cNvSpPr/>
      </xdr:nvSpPr>
      <xdr:spPr>
        <a:xfrm>
          <a:off x="2088871" y="44796988"/>
          <a:ext cx="3101838" cy="159525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fontAlgn="base" hangingPunct="0"/>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勾配可変水路模型</a:t>
          </a:r>
          <a:r>
            <a:rPr lang="ja-JP" altLang="en-US" sz="1100">
              <a:solidFill>
                <a:sysClr val="windowText" lastClr="000000"/>
              </a:solidFill>
              <a:effectLst/>
              <a:latin typeface="+mn-lt"/>
              <a:ea typeface="+mn-ea"/>
              <a:cs typeface="+mn-cs"/>
            </a:rPr>
            <a:t>と高速ビデオカメラを用いた</a:t>
          </a:r>
          <a:r>
            <a:rPr lang="ja-JP" altLang="ja-JP" sz="1100">
              <a:solidFill>
                <a:sysClr val="windowText" lastClr="000000"/>
              </a:solidFill>
              <a:effectLst/>
              <a:latin typeface="+mn-lt"/>
              <a:ea typeface="+mn-ea"/>
              <a:cs typeface="+mn-cs"/>
            </a:rPr>
            <a:t>実験</a:t>
          </a:r>
          <a:r>
            <a:rPr lang="ja-JP" altLang="en-US" sz="1100">
              <a:solidFill>
                <a:sysClr val="windowText" lastClr="000000"/>
              </a:solidFill>
              <a:effectLst/>
              <a:latin typeface="+mn-lt"/>
              <a:ea typeface="+mn-ea"/>
              <a:cs typeface="+mn-cs"/>
            </a:rPr>
            <a:t>で得られる</a:t>
          </a:r>
          <a:r>
            <a:rPr lang="ja-JP" altLang="ja-JP" sz="1100">
              <a:solidFill>
                <a:sysClr val="windowText" lastClr="000000"/>
              </a:solidFill>
              <a:effectLst/>
              <a:latin typeface="+mn-lt"/>
              <a:ea typeface="+mn-ea"/>
              <a:cs typeface="+mn-cs"/>
            </a:rPr>
            <a:t>土砂</a:t>
          </a:r>
          <a:r>
            <a:rPr lang="ja-JP" altLang="en-US" sz="1100">
              <a:solidFill>
                <a:sysClr val="windowText" lastClr="000000"/>
              </a:solidFill>
              <a:effectLst/>
              <a:latin typeface="+mn-lt"/>
              <a:ea typeface="+mn-ea"/>
              <a:cs typeface="+mn-cs"/>
            </a:rPr>
            <a:t>の侵食・</a:t>
          </a:r>
          <a:r>
            <a:rPr lang="ja-JP" altLang="ja-JP" sz="1100">
              <a:solidFill>
                <a:sysClr val="windowText" lastClr="000000"/>
              </a:solidFill>
              <a:effectLst/>
              <a:latin typeface="+mn-lt"/>
              <a:ea typeface="+mn-ea"/>
              <a:cs typeface="+mn-cs"/>
            </a:rPr>
            <a:t>堆積過程</a:t>
          </a:r>
          <a:r>
            <a:rPr lang="ja-JP" altLang="en-US" sz="1100">
              <a:solidFill>
                <a:sysClr val="windowText" lastClr="000000"/>
              </a:solidFill>
              <a:effectLst/>
              <a:latin typeface="+mn-lt"/>
              <a:ea typeface="+mn-ea"/>
              <a:cs typeface="+mn-cs"/>
            </a:rPr>
            <a:t>の実態把握および</a:t>
          </a:r>
          <a:r>
            <a:rPr lang="ja-JP" altLang="ja-JP" sz="1100">
              <a:solidFill>
                <a:sysClr val="windowText" lastClr="000000"/>
              </a:solidFill>
              <a:effectLst/>
              <a:latin typeface="+mn-lt"/>
              <a:ea typeface="+mn-ea"/>
              <a:cs typeface="+mn-cs"/>
            </a:rPr>
            <a:t>侵食・堆積プロセスの</a:t>
          </a:r>
          <a:r>
            <a:rPr lang="ja-JP" altLang="en-US" sz="1100">
              <a:solidFill>
                <a:sysClr val="windowText" lastClr="000000"/>
              </a:solidFill>
              <a:effectLst/>
              <a:latin typeface="+mn-lt"/>
              <a:ea typeface="+mn-ea"/>
              <a:cs typeface="+mn-cs"/>
            </a:rPr>
            <a:t>分析</a:t>
          </a:r>
          <a:endParaRPr lang="en-US" altLang="ja-JP" sz="1100">
            <a:solidFill>
              <a:sysClr val="windowText" lastClr="000000"/>
            </a:solidFill>
            <a:effectLst/>
            <a:latin typeface="+mn-lt"/>
            <a:ea typeface="+mn-ea"/>
            <a:cs typeface="+mn-cs"/>
          </a:endParaRPr>
        </a:p>
        <a:p>
          <a:pPr fontAlgn="base" hangingPunct="0"/>
          <a:r>
            <a:rPr kumimoji="1" lang="ja-JP" altLang="en-US" sz="1100">
              <a:solidFill>
                <a:sysClr val="windowText" lastClr="000000"/>
              </a:solidFill>
            </a:rPr>
            <a:t>・</a:t>
          </a:r>
          <a:r>
            <a:rPr lang="ja-JP" altLang="ja-JP" sz="1100">
              <a:solidFill>
                <a:sysClr val="windowText" lastClr="000000"/>
              </a:solidFill>
              <a:effectLst/>
              <a:latin typeface="+mn-lt"/>
              <a:ea typeface="+mn-ea"/>
              <a:cs typeface="+mn-cs"/>
            </a:rPr>
            <a:t>現地河床</a:t>
          </a:r>
          <a:r>
            <a:rPr lang="ja-JP" altLang="en-US" sz="1100">
              <a:solidFill>
                <a:sysClr val="windowText" lastClr="000000"/>
              </a:solidFill>
              <a:effectLst/>
              <a:latin typeface="+mn-lt"/>
              <a:ea typeface="+mn-ea"/>
              <a:cs typeface="+mn-cs"/>
            </a:rPr>
            <a:t>および水路模型堆積土砂の構成材料との比較による侵食・堆積過程の把握</a:t>
          </a:r>
          <a:endParaRPr kumimoji="1" lang="ja-JP" altLang="en-US" sz="1100">
            <a:solidFill>
              <a:sysClr val="windowText" lastClr="000000"/>
            </a:solidFill>
          </a:endParaRPr>
        </a:p>
      </xdr:txBody>
    </xdr:sp>
    <xdr:clientData/>
  </xdr:twoCellAnchor>
  <xdr:twoCellAnchor>
    <xdr:from>
      <xdr:col>14</xdr:col>
      <xdr:colOff>187543</xdr:colOff>
      <xdr:row>759</xdr:row>
      <xdr:rowOff>254746</xdr:rowOff>
    </xdr:from>
    <xdr:to>
      <xdr:col>27</xdr:col>
      <xdr:colOff>48930</xdr:colOff>
      <xdr:row>759</xdr:row>
      <xdr:rowOff>255919</xdr:rowOff>
    </xdr:to>
    <xdr:cxnSp macro="">
      <xdr:nvCxnSpPr>
        <xdr:cNvPr id="7" name="直線矢印コネクタ 6">
          <a:extLst>
            <a:ext uri="{FF2B5EF4-FFF2-40B4-BE49-F238E27FC236}">
              <a16:creationId xmlns:a16="http://schemas.microsoft.com/office/drawing/2014/main" id="{405AE318-BA04-4698-8622-0709E2657A12}"/>
            </a:ext>
          </a:extLst>
        </xdr:cNvPr>
        <xdr:cNvCxnSpPr/>
      </xdr:nvCxnSpPr>
      <xdr:spPr>
        <a:xfrm flipV="1">
          <a:off x="3045043" y="47349067"/>
          <a:ext cx="2514780" cy="117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69681</xdr:colOff>
      <xdr:row>758</xdr:row>
      <xdr:rowOff>213380</xdr:rowOff>
    </xdr:from>
    <xdr:to>
      <xdr:col>40</xdr:col>
      <xdr:colOff>110532</xdr:colOff>
      <xdr:row>760</xdr:row>
      <xdr:rowOff>274789</xdr:rowOff>
    </xdr:to>
    <xdr:sp macro="" textlink="">
      <xdr:nvSpPr>
        <xdr:cNvPr id="8" name="テキスト ボックス 7">
          <a:extLst>
            <a:ext uri="{FF2B5EF4-FFF2-40B4-BE49-F238E27FC236}">
              <a16:creationId xmlns:a16="http://schemas.microsoft.com/office/drawing/2014/main" id="{C3A0334E-F4BF-4C46-8BCA-7256943FC743}"/>
            </a:ext>
          </a:extLst>
        </xdr:cNvPr>
        <xdr:cNvSpPr txBox="1"/>
      </xdr:nvSpPr>
      <xdr:spPr>
        <a:xfrm>
          <a:off x="5580574" y="46953916"/>
          <a:ext cx="2694244" cy="7689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１３．６百万円</a:t>
          </a:r>
        </a:p>
      </xdr:txBody>
    </xdr:sp>
    <xdr:clientData/>
  </xdr:twoCellAnchor>
  <xdr:twoCellAnchor>
    <xdr:from>
      <xdr:col>27</xdr:col>
      <xdr:colOff>96761</xdr:colOff>
      <xdr:row>760</xdr:row>
      <xdr:rowOff>315531</xdr:rowOff>
    </xdr:from>
    <xdr:to>
      <xdr:col>41</xdr:col>
      <xdr:colOff>187682</xdr:colOff>
      <xdr:row>764</xdr:row>
      <xdr:rowOff>630732</xdr:rowOff>
    </xdr:to>
    <xdr:sp macro="" textlink="">
      <xdr:nvSpPr>
        <xdr:cNvPr id="9" name="正方形/長方形 8">
          <a:extLst>
            <a:ext uri="{FF2B5EF4-FFF2-40B4-BE49-F238E27FC236}">
              <a16:creationId xmlns:a16="http://schemas.microsoft.com/office/drawing/2014/main" id="{E7C0A34E-BCF4-4084-B28E-54CF31B99E9B}"/>
            </a:ext>
          </a:extLst>
        </xdr:cNvPr>
        <xdr:cNvSpPr/>
      </xdr:nvSpPr>
      <xdr:spPr>
        <a:xfrm>
          <a:off x="5607654" y="47763638"/>
          <a:ext cx="2948421" cy="17303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fontAlgn="base" hangingPunct="0"/>
          <a:r>
            <a:rPr lang="ja-JP" altLang="ja-JP" sz="1100">
              <a:solidFill>
                <a:sysClr val="windowText" lastClr="000000"/>
              </a:solidFill>
              <a:effectLst/>
              <a:latin typeface="+mn-lt"/>
              <a:ea typeface="+mn-ea"/>
              <a:cs typeface="+mn-cs"/>
            </a:rPr>
            <a:t>・勾配可変水路模型と高速ビデオカメラを用いた</a:t>
          </a:r>
          <a:r>
            <a:rPr lang="ja-JP" altLang="en-US" sz="1100">
              <a:solidFill>
                <a:sysClr val="windowText" lastClr="000000"/>
              </a:solidFill>
              <a:effectLst/>
              <a:latin typeface="+mn-lt"/>
              <a:ea typeface="+mn-ea"/>
              <a:cs typeface="+mn-cs"/>
            </a:rPr>
            <a:t>土砂の侵食・堆積過程把握のための実験実施</a:t>
          </a:r>
          <a:endParaRPr lang="en-US" altLang="ja-JP" sz="1100">
            <a:solidFill>
              <a:sysClr val="windowText" lastClr="000000"/>
            </a:solidFill>
            <a:effectLst/>
            <a:latin typeface="+mn-lt"/>
            <a:ea typeface="+mn-ea"/>
            <a:cs typeface="+mn-cs"/>
          </a:endParaRPr>
        </a:p>
        <a:p>
          <a:pPr fontAlgn="base" hangingPunct="0"/>
          <a:r>
            <a:rPr kumimoji="1" lang="ja-JP"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現地河床</a:t>
          </a:r>
          <a:r>
            <a:rPr lang="ja-JP" altLang="en-US" sz="1100">
              <a:solidFill>
                <a:sysClr val="windowText" lastClr="000000"/>
              </a:solidFill>
              <a:effectLst/>
              <a:latin typeface="+mn-lt"/>
              <a:ea typeface="+mn-ea"/>
              <a:cs typeface="+mn-cs"/>
            </a:rPr>
            <a:t>構成土砂の採取</a:t>
          </a:r>
          <a:r>
            <a:rPr lang="ja-JP" altLang="ja-JP" sz="1100">
              <a:solidFill>
                <a:sysClr val="windowText" lastClr="000000"/>
              </a:solidFill>
              <a:effectLst/>
              <a:latin typeface="+mn-lt"/>
              <a:ea typeface="+mn-ea"/>
              <a:cs typeface="+mn-cs"/>
            </a:rPr>
            <a:t>および</a:t>
          </a:r>
          <a:r>
            <a:rPr lang="ja-JP" altLang="en-US" sz="1100">
              <a:solidFill>
                <a:sysClr val="windowText" lastClr="000000"/>
              </a:solidFill>
              <a:effectLst/>
              <a:latin typeface="+mn-lt"/>
              <a:ea typeface="+mn-ea"/>
              <a:cs typeface="+mn-cs"/>
            </a:rPr>
            <a:t>粒度分布試験の実施、水路模型実験での堆積土砂の粒度分布との比較の実施</a:t>
          </a:r>
          <a:endParaRPr lang="ja-JP" altLang="ja-JP">
            <a:solidFill>
              <a:sysClr val="windowText" lastClr="000000"/>
            </a:solidFill>
            <a:effectLst/>
          </a:endParaRPr>
        </a:p>
      </xdr:txBody>
    </xdr:sp>
    <xdr:clientData/>
  </xdr:twoCellAnchor>
  <xdr:twoCellAnchor>
    <xdr:from>
      <xdr:col>26</xdr:col>
      <xdr:colOff>201061</xdr:colOff>
      <xdr:row>760</xdr:row>
      <xdr:rowOff>315531</xdr:rowOff>
    </xdr:from>
    <xdr:to>
      <xdr:col>42</xdr:col>
      <xdr:colOff>24157</xdr:colOff>
      <xdr:row>764</xdr:row>
      <xdr:rowOff>259171</xdr:rowOff>
    </xdr:to>
    <xdr:sp macro="" textlink="">
      <xdr:nvSpPr>
        <xdr:cNvPr id="10" name="大かっこ 9">
          <a:extLst>
            <a:ext uri="{FF2B5EF4-FFF2-40B4-BE49-F238E27FC236}">
              <a16:creationId xmlns:a16="http://schemas.microsoft.com/office/drawing/2014/main" id="{89434D3F-BB0D-4C80-A808-17429B22D432}"/>
            </a:ext>
          </a:extLst>
        </xdr:cNvPr>
        <xdr:cNvSpPr/>
      </xdr:nvSpPr>
      <xdr:spPr>
        <a:xfrm>
          <a:off x="5507847" y="47763638"/>
          <a:ext cx="3088810" cy="13587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183678</xdr:colOff>
      <xdr:row>756</xdr:row>
      <xdr:rowOff>204931</xdr:rowOff>
    </xdr:from>
    <xdr:to>
      <xdr:col>14</xdr:col>
      <xdr:colOff>183678</xdr:colOff>
      <xdr:row>759</xdr:row>
      <xdr:rowOff>271713</xdr:rowOff>
    </xdr:to>
    <xdr:cxnSp macro="">
      <xdr:nvCxnSpPr>
        <xdr:cNvPr id="11" name="直線コネクタ 10">
          <a:extLst>
            <a:ext uri="{FF2B5EF4-FFF2-40B4-BE49-F238E27FC236}">
              <a16:creationId xmlns:a16="http://schemas.microsoft.com/office/drawing/2014/main" id="{39B11FBE-3924-437D-A764-3286828CDC93}"/>
            </a:ext>
          </a:extLst>
        </xdr:cNvPr>
        <xdr:cNvCxnSpPr/>
      </xdr:nvCxnSpPr>
      <xdr:spPr>
        <a:xfrm>
          <a:off x="3041178" y="46237895"/>
          <a:ext cx="0" cy="112813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115" zoomScaleNormal="75" zoomScaleSheetLayoutView="115" zoomScalePageLayoutView="85" workbookViewId="0">
      <selection activeCell="AQ4" sqref="AQ4:AX4"/>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654</v>
      </c>
      <c r="AK2" s="191"/>
      <c r="AL2" s="191"/>
      <c r="AM2" s="191"/>
      <c r="AN2" s="83" t="s">
        <v>325</v>
      </c>
      <c r="AO2" s="191">
        <v>20</v>
      </c>
      <c r="AP2" s="191"/>
      <c r="AQ2" s="191"/>
      <c r="AR2" s="84" t="s">
        <v>628</v>
      </c>
      <c r="AS2" s="192">
        <v>34</v>
      </c>
      <c r="AT2" s="192"/>
      <c r="AU2" s="192"/>
      <c r="AV2" s="83" t="str">
        <f>IF(AW2="","","-")</f>
        <v/>
      </c>
      <c r="AW2" s="379"/>
      <c r="AX2" s="379"/>
    </row>
    <row r="3" spans="1:50" ht="21" customHeight="1" thickBot="1" x14ac:dyDescent="0.25">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633</v>
      </c>
      <c r="H5" s="540"/>
      <c r="I5" s="540"/>
      <c r="J5" s="540"/>
      <c r="K5" s="540"/>
      <c r="L5" s="540"/>
      <c r="M5" s="541" t="s">
        <v>65</v>
      </c>
      <c r="N5" s="542"/>
      <c r="O5" s="542"/>
      <c r="P5" s="542"/>
      <c r="Q5" s="542"/>
      <c r="R5" s="543"/>
      <c r="S5" s="544" t="s">
        <v>634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2">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2">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5" t="s">
        <v>208</v>
      </c>
      <c r="B8" s="806"/>
      <c r="C8" s="806"/>
      <c r="D8" s="806"/>
      <c r="E8" s="806"/>
      <c r="F8" s="807"/>
      <c r="G8" s="203" t="str">
        <f>入力規則等!A27</f>
        <v>科学技術・イノベーション、国土強靱化施策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2">
      <c r="A9" s="108" t="s">
        <v>23</v>
      </c>
      <c r="B9" s="109"/>
      <c r="C9" s="109"/>
      <c r="D9" s="109"/>
      <c r="E9" s="109"/>
      <c r="F9" s="109"/>
      <c r="G9" s="553" t="s">
        <v>638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23" t="s">
        <v>29</v>
      </c>
      <c r="B10" s="724"/>
      <c r="C10" s="724"/>
      <c r="D10" s="724"/>
      <c r="E10" s="724"/>
      <c r="F10" s="724"/>
      <c r="G10" s="656" t="s">
        <v>664</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2">
      <c r="A13" s="105"/>
      <c r="B13" s="106"/>
      <c r="C13" s="106"/>
      <c r="D13" s="106"/>
      <c r="E13" s="106"/>
      <c r="F13" s="107"/>
      <c r="G13" s="726" t="s">
        <v>6</v>
      </c>
      <c r="H13" s="727"/>
      <c r="I13" s="619" t="s">
        <v>7</v>
      </c>
      <c r="J13" s="620"/>
      <c r="K13" s="620"/>
      <c r="L13" s="620"/>
      <c r="M13" s="620"/>
      <c r="N13" s="620"/>
      <c r="O13" s="621"/>
      <c r="P13" s="148" t="s">
        <v>636</v>
      </c>
      <c r="Q13" s="149"/>
      <c r="R13" s="149"/>
      <c r="S13" s="149"/>
      <c r="T13" s="149"/>
      <c r="U13" s="149"/>
      <c r="V13" s="150"/>
      <c r="W13" s="148" t="s">
        <v>636</v>
      </c>
      <c r="X13" s="149"/>
      <c r="Y13" s="149"/>
      <c r="Z13" s="149"/>
      <c r="AA13" s="149"/>
      <c r="AB13" s="149"/>
      <c r="AC13" s="150"/>
      <c r="AD13" s="148" t="s">
        <v>655</v>
      </c>
      <c r="AE13" s="149"/>
      <c r="AF13" s="149"/>
      <c r="AG13" s="149"/>
      <c r="AH13" s="149"/>
      <c r="AI13" s="149"/>
      <c r="AJ13" s="150"/>
      <c r="AK13" s="148">
        <v>15</v>
      </c>
      <c r="AL13" s="149"/>
      <c r="AM13" s="149"/>
      <c r="AN13" s="149"/>
      <c r="AO13" s="149"/>
      <c r="AP13" s="149"/>
      <c r="AQ13" s="150"/>
      <c r="AR13" s="145" t="s">
        <v>655</v>
      </c>
      <c r="AS13" s="146"/>
      <c r="AT13" s="146"/>
      <c r="AU13" s="146"/>
      <c r="AV13" s="146"/>
      <c r="AW13" s="146"/>
      <c r="AX13" s="376"/>
    </row>
    <row r="14" spans="1:50" ht="21" customHeight="1" x14ac:dyDescent="0.2">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v>0</v>
      </c>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655</v>
      </c>
      <c r="AL15" s="149"/>
      <c r="AM15" s="149"/>
      <c r="AN15" s="149"/>
      <c r="AO15" s="149"/>
      <c r="AP15" s="149"/>
      <c r="AQ15" s="150"/>
      <c r="AR15" s="148" t="s">
        <v>655</v>
      </c>
      <c r="AS15" s="149"/>
      <c r="AT15" s="149"/>
      <c r="AU15" s="149"/>
      <c r="AV15" s="149"/>
      <c r="AW15" s="149"/>
      <c r="AX15" s="609"/>
    </row>
    <row r="16" spans="1:50" ht="21" customHeight="1" x14ac:dyDescent="0.2">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655</v>
      </c>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655</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15</v>
      </c>
      <c r="AL18" s="155"/>
      <c r="AM18" s="155"/>
      <c r="AN18" s="155"/>
      <c r="AO18" s="155"/>
      <c r="AP18" s="155"/>
      <c r="AQ18" s="156"/>
      <c r="AR18" s="154">
        <f>SUM(AR13:AX17)</f>
        <v>0</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t="s">
        <v>636</v>
      </c>
      <c r="Q19" s="149"/>
      <c r="R19" s="149"/>
      <c r="S19" s="149"/>
      <c r="T19" s="149"/>
      <c r="U19" s="149"/>
      <c r="V19" s="150"/>
      <c r="W19" s="148" t="s">
        <v>636</v>
      </c>
      <c r="X19" s="149"/>
      <c r="Y19" s="149"/>
      <c r="Z19" s="149"/>
      <c r="AA19" s="149"/>
      <c r="AB19" s="149"/>
      <c r="AC19" s="150"/>
      <c r="AD19" s="148" t="s">
        <v>655</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3" t="s">
        <v>274</v>
      </c>
      <c r="H21" s="904"/>
      <c r="I21" s="904"/>
      <c r="J21" s="904"/>
      <c r="K21" s="904"/>
      <c r="L21" s="904"/>
      <c r="M21" s="904"/>
      <c r="N21" s="904"/>
      <c r="O21" s="904"/>
      <c r="P21" s="520" t="e">
        <f>IF(P19=0, "-", SUM(P19)/SUM(P13,P14))</f>
        <v>#DIV/0!</v>
      </c>
      <c r="Q21" s="520"/>
      <c r="R21" s="520"/>
      <c r="S21" s="520"/>
      <c r="T21" s="520"/>
      <c r="U21" s="520"/>
      <c r="V21" s="520"/>
      <c r="W21" s="520" t="e">
        <f t="shared" ref="W21" si="2">IF(W19=0, "-", SUM(W19)/SUM(W13,W14))</f>
        <v>#DIV/0!</v>
      </c>
      <c r="X21" s="520"/>
      <c r="Y21" s="520"/>
      <c r="Z21" s="520"/>
      <c r="AA21" s="520"/>
      <c r="AB21" s="520"/>
      <c r="AC21" s="520"/>
      <c r="AD21" s="520" t="e">
        <f t="shared" ref="AD21" si="3">IF(AD19=0, "-", SUM(AD19)/SUM(AD13,AD14))</f>
        <v>#DIV/0!</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639</v>
      </c>
      <c r="H23" s="118"/>
      <c r="I23" s="118"/>
      <c r="J23" s="118"/>
      <c r="K23" s="118"/>
      <c r="L23" s="118"/>
      <c r="M23" s="118"/>
      <c r="N23" s="118"/>
      <c r="O23" s="119"/>
      <c r="P23" s="145">
        <v>14</v>
      </c>
      <c r="Q23" s="146"/>
      <c r="R23" s="146"/>
      <c r="S23" s="146"/>
      <c r="T23" s="146"/>
      <c r="U23" s="146"/>
      <c r="V23" s="147"/>
      <c r="W23" s="145" t="s">
        <v>655</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640</v>
      </c>
      <c r="H24" s="121"/>
      <c r="I24" s="121"/>
      <c r="J24" s="121"/>
      <c r="K24" s="121"/>
      <c r="L24" s="121"/>
      <c r="M24" s="121"/>
      <c r="N24" s="121"/>
      <c r="O24" s="122"/>
      <c r="P24" s="148">
        <v>1</v>
      </c>
      <c r="Q24" s="149"/>
      <c r="R24" s="149"/>
      <c r="S24" s="149"/>
      <c r="T24" s="149"/>
      <c r="U24" s="149"/>
      <c r="V24" s="150"/>
      <c r="W24" s="148" t="s">
        <v>655</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93">
        <f>AK13</f>
        <v>15</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5</v>
      </c>
      <c r="AV31" s="256"/>
      <c r="AW31" s="360" t="s">
        <v>175</v>
      </c>
      <c r="AX31" s="361"/>
    </row>
    <row r="32" spans="1:50" ht="23.25" customHeight="1" x14ac:dyDescent="0.2">
      <c r="A32" s="496"/>
      <c r="B32" s="494"/>
      <c r="C32" s="494"/>
      <c r="D32" s="494"/>
      <c r="E32" s="494"/>
      <c r="F32" s="495"/>
      <c r="G32" s="521" t="s">
        <v>641</v>
      </c>
      <c r="H32" s="522"/>
      <c r="I32" s="522"/>
      <c r="J32" s="522"/>
      <c r="K32" s="522"/>
      <c r="L32" s="522"/>
      <c r="M32" s="522"/>
      <c r="N32" s="522"/>
      <c r="O32" s="523"/>
      <c r="P32" s="176" t="s">
        <v>642</v>
      </c>
      <c r="Q32" s="176"/>
      <c r="R32" s="176"/>
      <c r="S32" s="176"/>
      <c r="T32" s="176"/>
      <c r="U32" s="176"/>
      <c r="V32" s="176"/>
      <c r="W32" s="176"/>
      <c r="X32" s="218"/>
      <c r="Y32" s="324" t="s">
        <v>12</v>
      </c>
      <c r="Z32" s="530"/>
      <c r="AA32" s="531"/>
      <c r="AB32" s="532" t="s">
        <v>643</v>
      </c>
      <c r="AC32" s="532"/>
      <c r="AD32" s="532"/>
      <c r="AE32" s="348" t="s">
        <v>636</v>
      </c>
      <c r="AF32" s="349"/>
      <c r="AG32" s="349"/>
      <c r="AH32" s="349"/>
      <c r="AI32" s="348" t="s">
        <v>636</v>
      </c>
      <c r="AJ32" s="349"/>
      <c r="AK32" s="349"/>
      <c r="AL32" s="349"/>
      <c r="AM32" s="348" t="s">
        <v>665</v>
      </c>
      <c r="AN32" s="349"/>
      <c r="AO32" s="349"/>
      <c r="AP32" s="349"/>
      <c r="AQ32" s="151" t="s">
        <v>636</v>
      </c>
      <c r="AR32" s="152"/>
      <c r="AS32" s="152"/>
      <c r="AT32" s="153"/>
      <c r="AU32" s="349" t="s">
        <v>636</v>
      </c>
      <c r="AV32" s="349"/>
      <c r="AW32" s="349"/>
      <c r="AX32" s="350"/>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643</v>
      </c>
      <c r="AC33" s="503"/>
      <c r="AD33" s="503"/>
      <c r="AE33" s="348" t="s">
        <v>636</v>
      </c>
      <c r="AF33" s="349"/>
      <c r="AG33" s="349"/>
      <c r="AH33" s="349"/>
      <c r="AI33" s="348" t="s">
        <v>636</v>
      </c>
      <c r="AJ33" s="349"/>
      <c r="AK33" s="349"/>
      <c r="AL33" s="349"/>
      <c r="AM33" s="348" t="s">
        <v>665</v>
      </c>
      <c r="AN33" s="349"/>
      <c r="AO33" s="349"/>
      <c r="AP33" s="349"/>
      <c r="AQ33" s="151" t="s">
        <v>636</v>
      </c>
      <c r="AR33" s="152"/>
      <c r="AS33" s="152"/>
      <c r="AT33" s="153"/>
      <c r="AU33" s="349">
        <v>1</v>
      </c>
      <c r="AV33" s="349"/>
      <c r="AW33" s="349"/>
      <c r="AX33" s="350"/>
    </row>
    <row r="34" spans="1:51" ht="56.2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636</v>
      </c>
      <c r="AF34" s="349"/>
      <c r="AG34" s="349"/>
      <c r="AH34" s="349"/>
      <c r="AI34" s="348" t="s">
        <v>636</v>
      </c>
      <c r="AJ34" s="349"/>
      <c r="AK34" s="349"/>
      <c r="AL34" s="349"/>
      <c r="AM34" s="348" t="s">
        <v>665</v>
      </c>
      <c r="AN34" s="349"/>
      <c r="AO34" s="349"/>
      <c r="AP34" s="349"/>
      <c r="AQ34" s="151" t="s">
        <v>636</v>
      </c>
      <c r="AR34" s="152"/>
      <c r="AS34" s="152"/>
      <c r="AT34" s="153"/>
      <c r="AU34" s="349" t="s">
        <v>636</v>
      </c>
      <c r="AV34" s="349"/>
      <c r="AW34" s="349"/>
      <c r="AX34" s="350"/>
    </row>
    <row r="35" spans="1:51" ht="23.25" customHeight="1" x14ac:dyDescent="0.2">
      <c r="A35" s="876" t="s">
        <v>299</v>
      </c>
      <c r="B35" s="877"/>
      <c r="C35" s="877"/>
      <c r="D35" s="877"/>
      <c r="E35" s="877"/>
      <c r="F35" s="878"/>
      <c r="G35" s="882" t="s">
        <v>662</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2">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2">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2">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2">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76" t="s">
        <v>299</v>
      </c>
      <c r="B63" s="877"/>
      <c r="C63" s="877"/>
      <c r="D63" s="877"/>
      <c r="E63" s="877"/>
      <c r="F63" s="878"/>
      <c r="G63" s="882" t="s">
        <v>644</v>
      </c>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2">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2">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2">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2">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2">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2">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2">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2">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2">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2">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2">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2">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2">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2">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646</v>
      </c>
      <c r="AC101" s="532"/>
      <c r="AD101" s="532"/>
      <c r="AE101" s="343" t="s">
        <v>636</v>
      </c>
      <c r="AF101" s="343"/>
      <c r="AG101" s="343"/>
      <c r="AH101" s="343"/>
      <c r="AI101" s="343" t="s">
        <v>636</v>
      </c>
      <c r="AJ101" s="343"/>
      <c r="AK101" s="343"/>
      <c r="AL101" s="343"/>
      <c r="AM101" s="343" t="s">
        <v>665</v>
      </c>
      <c r="AN101" s="343"/>
      <c r="AO101" s="343"/>
      <c r="AP101" s="343"/>
      <c r="AQ101" s="343" t="s">
        <v>665</v>
      </c>
      <c r="AR101" s="343"/>
      <c r="AS101" s="343"/>
      <c r="AT101" s="343"/>
      <c r="AU101" s="348" t="s">
        <v>665</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646</v>
      </c>
      <c r="AC102" s="532"/>
      <c r="AD102" s="532"/>
      <c r="AE102" s="343" t="s">
        <v>636</v>
      </c>
      <c r="AF102" s="343"/>
      <c r="AG102" s="343"/>
      <c r="AH102" s="343"/>
      <c r="AI102" s="343" t="s">
        <v>636</v>
      </c>
      <c r="AJ102" s="343"/>
      <c r="AK102" s="343"/>
      <c r="AL102" s="343"/>
      <c r="AM102" s="343" t="s">
        <v>665</v>
      </c>
      <c r="AN102" s="343"/>
      <c r="AO102" s="343"/>
      <c r="AP102" s="343"/>
      <c r="AQ102" s="343">
        <v>1</v>
      </c>
      <c r="AR102" s="343"/>
      <c r="AS102" s="343"/>
      <c r="AT102" s="343"/>
      <c r="AU102" s="356">
        <v>2</v>
      </c>
      <c r="AV102" s="357"/>
      <c r="AW102" s="357"/>
      <c r="AX102" s="909"/>
    </row>
    <row r="103" spans="1:60" ht="31.5" hidden="1" customHeight="1" x14ac:dyDescent="0.2">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2">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t="s">
        <v>636</v>
      </c>
      <c r="AF116" s="343"/>
      <c r="AG116" s="343"/>
      <c r="AH116" s="343"/>
      <c r="AI116" s="343" t="s">
        <v>636</v>
      </c>
      <c r="AJ116" s="343"/>
      <c r="AK116" s="343"/>
      <c r="AL116" s="343"/>
      <c r="AM116" s="343" t="s">
        <v>665</v>
      </c>
      <c r="AN116" s="343"/>
      <c r="AO116" s="343"/>
      <c r="AP116" s="343"/>
      <c r="AQ116" s="348">
        <v>15</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636</v>
      </c>
      <c r="AF117" s="291"/>
      <c r="AG117" s="291"/>
      <c r="AH117" s="291"/>
      <c r="AI117" s="291" t="s">
        <v>636</v>
      </c>
      <c r="AJ117" s="291"/>
      <c r="AK117" s="291"/>
      <c r="AL117" s="291"/>
      <c r="AM117" s="291" t="s">
        <v>665</v>
      </c>
      <c r="AN117" s="291"/>
      <c r="AO117" s="291"/>
      <c r="AP117" s="291"/>
      <c r="AQ117" s="291" t="s">
        <v>666</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2" t="s">
        <v>324</v>
      </c>
      <c r="B130" s="970"/>
      <c r="C130" s="969" t="s">
        <v>188</v>
      </c>
      <c r="D130" s="970"/>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3"/>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2">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5</v>
      </c>
      <c r="AV133" s="163"/>
      <c r="AW133" s="164" t="s">
        <v>175</v>
      </c>
      <c r="AX133" s="165"/>
      <c r="AY133">
        <f>$AY$132</f>
        <v>1</v>
      </c>
    </row>
    <row r="134" spans="1:51" ht="39.75" customHeight="1" x14ac:dyDescent="0.2">
      <c r="A134" s="973"/>
      <c r="B134" s="238"/>
      <c r="C134" s="237"/>
      <c r="D134" s="238"/>
      <c r="E134" s="237"/>
      <c r="F134" s="299"/>
      <c r="G134" s="217" t="s">
        <v>651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652</v>
      </c>
      <c r="AC134" s="209"/>
      <c r="AD134" s="209"/>
      <c r="AE134" s="251" t="s">
        <v>636</v>
      </c>
      <c r="AF134" s="152"/>
      <c r="AG134" s="152"/>
      <c r="AH134" s="152"/>
      <c r="AI134" s="251" t="s">
        <v>636</v>
      </c>
      <c r="AJ134" s="152"/>
      <c r="AK134" s="152"/>
      <c r="AL134" s="152"/>
      <c r="AM134" s="251" t="s">
        <v>667</v>
      </c>
      <c r="AN134" s="152"/>
      <c r="AO134" s="152"/>
      <c r="AP134" s="152"/>
      <c r="AQ134" s="251" t="s">
        <v>636</v>
      </c>
      <c r="AR134" s="152"/>
      <c r="AS134" s="152"/>
      <c r="AT134" s="152"/>
      <c r="AU134" s="251" t="s">
        <v>636</v>
      </c>
      <c r="AV134" s="152"/>
      <c r="AW134" s="152"/>
      <c r="AX134" s="196"/>
      <c r="AY134">
        <f t="shared" ref="AY134:AY135" si="13">$AY$132</f>
        <v>1</v>
      </c>
    </row>
    <row r="135" spans="1:51" ht="39.75" customHeight="1" x14ac:dyDescent="0.2">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652</v>
      </c>
      <c r="AC135" s="160"/>
      <c r="AD135" s="160"/>
      <c r="AE135" s="251" t="s">
        <v>636</v>
      </c>
      <c r="AF135" s="152"/>
      <c r="AG135" s="152"/>
      <c r="AH135" s="152"/>
      <c r="AI135" s="251" t="s">
        <v>636</v>
      </c>
      <c r="AJ135" s="152"/>
      <c r="AK135" s="152"/>
      <c r="AL135" s="152"/>
      <c r="AM135" s="251" t="s">
        <v>667</v>
      </c>
      <c r="AN135" s="152"/>
      <c r="AO135" s="152"/>
      <c r="AP135" s="152"/>
      <c r="AQ135" s="251" t="s">
        <v>636</v>
      </c>
      <c r="AR135" s="152"/>
      <c r="AS135" s="152"/>
      <c r="AT135" s="152"/>
      <c r="AU135" s="251">
        <v>90</v>
      </c>
      <c r="AV135" s="152"/>
      <c r="AW135" s="152"/>
      <c r="AX135" s="196"/>
      <c r="AY135">
        <f t="shared" si="13"/>
        <v>1</v>
      </c>
    </row>
    <row r="136" spans="1:51" ht="18.75" hidden="1" customHeight="1" x14ac:dyDescent="0.2">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2">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2">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2">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2">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2">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2">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2">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2">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3"/>
      <c r="B188" s="238"/>
      <c r="C188" s="237"/>
      <c r="D188" s="238"/>
      <c r="E188" s="175" t="s">
        <v>663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2">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2">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2">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2">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2">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2">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2">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2">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2">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2">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2">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2">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2">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2">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2">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2">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2">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2">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2">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2">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2">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2">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2">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2">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2">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2">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2">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2">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2">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2">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2">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2">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2">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2">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2">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2">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2">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2">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2">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2">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73"/>
      <c r="B430" s="238"/>
      <c r="C430" s="235" t="s">
        <v>590</v>
      </c>
      <c r="D430" s="236"/>
      <c r="E430" s="224" t="s">
        <v>318</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2">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2">
      <c r="A433" s="973"/>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665</v>
      </c>
      <c r="AN433" s="152"/>
      <c r="AO433" s="152"/>
      <c r="AP433" s="153"/>
      <c r="AQ433" s="151" t="s">
        <v>636</v>
      </c>
      <c r="AR433" s="152"/>
      <c r="AS433" s="152"/>
      <c r="AT433" s="153"/>
      <c r="AU433" s="152" t="s">
        <v>636</v>
      </c>
      <c r="AV433" s="152"/>
      <c r="AW433" s="152"/>
      <c r="AX433" s="196"/>
      <c r="AY433">
        <f t="shared" ref="AY433:AY435" si="63">$AY$431</f>
        <v>1</v>
      </c>
    </row>
    <row r="434" spans="1:51" ht="23.25" customHeight="1" x14ac:dyDescent="0.2">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636</v>
      </c>
      <c r="AC434" s="209"/>
      <c r="AD434" s="209"/>
      <c r="AE434" s="151" t="s">
        <v>636</v>
      </c>
      <c r="AF434" s="152"/>
      <c r="AG434" s="152"/>
      <c r="AH434" s="153"/>
      <c r="AI434" s="151" t="s">
        <v>636</v>
      </c>
      <c r="AJ434" s="152"/>
      <c r="AK434" s="152"/>
      <c r="AL434" s="152"/>
      <c r="AM434" s="151" t="s">
        <v>665</v>
      </c>
      <c r="AN434" s="152"/>
      <c r="AO434" s="152"/>
      <c r="AP434" s="153"/>
      <c r="AQ434" s="151" t="s">
        <v>636</v>
      </c>
      <c r="AR434" s="152"/>
      <c r="AS434" s="152"/>
      <c r="AT434" s="153"/>
      <c r="AU434" s="152" t="s">
        <v>636</v>
      </c>
      <c r="AV434" s="152"/>
      <c r="AW434" s="152"/>
      <c r="AX434" s="196"/>
      <c r="AY434">
        <f t="shared" si="63"/>
        <v>1</v>
      </c>
    </row>
    <row r="435" spans="1:51" ht="23.25" customHeight="1" x14ac:dyDescent="0.2">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636</v>
      </c>
      <c r="AF435" s="152"/>
      <c r="AG435" s="152"/>
      <c r="AH435" s="153"/>
      <c r="AI435" s="151" t="s">
        <v>636</v>
      </c>
      <c r="AJ435" s="152"/>
      <c r="AK435" s="152"/>
      <c r="AL435" s="152"/>
      <c r="AM435" s="151" t="s">
        <v>665</v>
      </c>
      <c r="AN435" s="152"/>
      <c r="AO435" s="152"/>
      <c r="AP435" s="153"/>
      <c r="AQ435" s="151" t="s">
        <v>636</v>
      </c>
      <c r="AR435" s="152"/>
      <c r="AS435" s="152"/>
      <c r="AT435" s="153"/>
      <c r="AU435" s="152" t="s">
        <v>636</v>
      </c>
      <c r="AV435" s="152"/>
      <c r="AW435" s="152"/>
      <c r="AX435" s="196"/>
      <c r="AY435">
        <f t="shared" si="63"/>
        <v>1</v>
      </c>
    </row>
    <row r="436" spans="1:51" ht="18.75" hidden="1" customHeight="1" x14ac:dyDescent="0.2">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2">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2">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2">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2">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2">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2">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2">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2">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2">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2">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2">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2">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2">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2">
      <c r="A458" s="973"/>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665</v>
      </c>
      <c r="AN458" s="152"/>
      <c r="AO458" s="152"/>
      <c r="AP458" s="153"/>
      <c r="AQ458" s="151" t="s">
        <v>636</v>
      </c>
      <c r="AR458" s="152"/>
      <c r="AS458" s="152"/>
      <c r="AT458" s="153"/>
      <c r="AU458" s="152" t="s">
        <v>636</v>
      </c>
      <c r="AV458" s="152"/>
      <c r="AW458" s="152"/>
      <c r="AX458" s="196"/>
      <c r="AY458">
        <f t="shared" ref="AY458:AY460" si="68">$AY$456</f>
        <v>1</v>
      </c>
    </row>
    <row r="459" spans="1:51" ht="23.25" customHeight="1" x14ac:dyDescent="0.2">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636</v>
      </c>
      <c r="AC459" s="209"/>
      <c r="AD459" s="209"/>
      <c r="AE459" s="151" t="s">
        <v>636</v>
      </c>
      <c r="AF459" s="152"/>
      <c r="AG459" s="152"/>
      <c r="AH459" s="153"/>
      <c r="AI459" s="151" t="s">
        <v>636</v>
      </c>
      <c r="AJ459" s="152"/>
      <c r="AK459" s="152"/>
      <c r="AL459" s="152"/>
      <c r="AM459" s="151" t="s">
        <v>665</v>
      </c>
      <c r="AN459" s="152"/>
      <c r="AO459" s="152"/>
      <c r="AP459" s="153"/>
      <c r="AQ459" s="151" t="s">
        <v>636</v>
      </c>
      <c r="AR459" s="152"/>
      <c r="AS459" s="152"/>
      <c r="AT459" s="153"/>
      <c r="AU459" s="152" t="s">
        <v>636</v>
      </c>
      <c r="AV459" s="152"/>
      <c r="AW459" s="152"/>
      <c r="AX459" s="196"/>
      <c r="AY459">
        <f t="shared" si="68"/>
        <v>1</v>
      </c>
    </row>
    <row r="460" spans="1:51" ht="23.25" customHeight="1" thickBot="1" x14ac:dyDescent="0.2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636</v>
      </c>
      <c r="AF460" s="152"/>
      <c r="AG460" s="152"/>
      <c r="AH460" s="153"/>
      <c r="AI460" s="151" t="s">
        <v>636</v>
      </c>
      <c r="AJ460" s="152"/>
      <c r="AK460" s="152"/>
      <c r="AL460" s="152"/>
      <c r="AM460" s="151" t="s">
        <v>665</v>
      </c>
      <c r="AN460" s="152"/>
      <c r="AO460" s="152"/>
      <c r="AP460" s="153"/>
      <c r="AQ460" s="151" t="s">
        <v>636</v>
      </c>
      <c r="AR460" s="152"/>
      <c r="AS460" s="152"/>
      <c r="AT460" s="153"/>
      <c r="AU460" s="152" t="s">
        <v>636</v>
      </c>
      <c r="AV460" s="152"/>
      <c r="AW460" s="152"/>
      <c r="AX460" s="196"/>
      <c r="AY460">
        <f t="shared" si="68"/>
        <v>1</v>
      </c>
    </row>
    <row r="461" spans="1:51" ht="18.75" hidden="1" customHeight="1" x14ac:dyDescent="0.2">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2">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2">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2">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2">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2">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2">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2">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2">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2">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2">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2">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9" hidden="1" customHeight="1" x14ac:dyDescent="0.2">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2">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2">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2">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2">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2">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2">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2">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2">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2">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2">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2">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2">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2">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2">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2">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2">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2">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2">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2">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2">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2">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2">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2">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2">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2">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2">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2">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2">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2">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9" hidden="1" customHeight="1" x14ac:dyDescent="0.2">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2">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2">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2">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2">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2">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2">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2">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2">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2">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2">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2">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2">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2">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2">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2">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2">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2">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2">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2">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2">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2">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2">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2">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2">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2">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2">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2">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2">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2">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9" hidden="1" customHeight="1" x14ac:dyDescent="0.2">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2">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2">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2">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2">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2">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2">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2">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2">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2">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2">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2">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2">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2">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2">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2">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2">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2">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2">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2">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2">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2">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2">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2">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2">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2">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2">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2">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2">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2">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9" hidden="1" customHeight="1" x14ac:dyDescent="0.2">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2">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2">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2">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2">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2">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2">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2">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2">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2">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2">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2">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2">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2">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2">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2">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2">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2">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2">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2">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2">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2">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2">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2">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2">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2">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2">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2">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2">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2">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9" hidden="1" customHeight="1" x14ac:dyDescent="0.2">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102.75" customHeight="1" x14ac:dyDescent="0.2">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653</v>
      </c>
      <c r="AE702" s="875"/>
      <c r="AF702" s="875"/>
      <c r="AG702" s="864" t="s">
        <v>658</v>
      </c>
      <c r="AH702" s="865"/>
      <c r="AI702" s="865"/>
      <c r="AJ702" s="865"/>
      <c r="AK702" s="865"/>
      <c r="AL702" s="865"/>
      <c r="AM702" s="865"/>
      <c r="AN702" s="865"/>
      <c r="AO702" s="865"/>
      <c r="AP702" s="865"/>
      <c r="AQ702" s="865"/>
      <c r="AR702" s="865"/>
      <c r="AS702" s="865"/>
      <c r="AT702" s="865"/>
      <c r="AU702" s="865"/>
      <c r="AV702" s="865"/>
      <c r="AW702" s="865"/>
      <c r="AX702" s="866"/>
    </row>
    <row r="703" spans="1:51" ht="121.5"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653</v>
      </c>
      <c r="AE703" s="170"/>
      <c r="AF703" s="170"/>
      <c r="AG703" s="648" t="s">
        <v>659</v>
      </c>
      <c r="AH703" s="649"/>
      <c r="AI703" s="649"/>
      <c r="AJ703" s="649"/>
      <c r="AK703" s="649"/>
      <c r="AL703" s="649"/>
      <c r="AM703" s="649"/>
      <c r="AN703" s="649"/>
      <c r="AO703" s="649"/>
      <c r="AP703" s="649"/>
      <c r="AQ703" s="649"/>
      <c r="AR703" s="649"/>
      <c r="AS703" s="649"/>
      <c r="AT703" s="649"/>
      <c r="AU703" s="649"/>
      <c r="AV703" s="649"/>
      <c r="AW703" s="649"/>
      <c r="AX703" s="650"/>
    </row>
    <row r="704" spans="1:51" ht="176.25"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653</v>
      </c>
      <c r="AE704" s="567"/>
      <c r="AF704" s="567"/>
      <c r="AG704" s="409" t="s">
        <v>660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657</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657</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657</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657</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657</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657</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657</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2">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657</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2">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657</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657</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657</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657</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657</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5" customHeight="1" x14ac:dyDescent="0.2">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2">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2">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2">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138" customHeight="1" x14ac:dyDescent="0.2">
      <c r="A726" s="602" t="s">
        <v>47</v>
      </c>
      <c r="B726" s="603"/>
      <c r="C726" s="424" t="s">
        <v>52</v>
      </c>
      <c r="D726" s="562"/>
      <c r="E726" s="562"/>
      <c r="F726" s="563"/>
      <c r="G726" s="778" t="s">
        <v>661</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5">
      <c r="A727" s="604"/>
      <c r="B727" s="605"/>
      <c r="C727" s="679" t="s">
        <v>56</v>
      </c>
      <c r="D727" s="680"/>
      <c r="E727" s="680"/>
      <c r="F727" s="681"/>
      <c r="G727" s="776" t="s">
        <v>668</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2">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315</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314</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313</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312</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311</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310</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309</v>
      </c>
      <c r="B745" s="94"/>
      <c r="C745" s="94"/>
      <c r="D745" s="94"/>
      <c r="E745" s="99" t="s">
        <v>636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464</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428</v>
      </c>
      <c r="B747" s="94"/>
      <c r="C747" s="94"/>
      <c r="D747" s="94"/>
      <c r="E747" s="97" t="s">
        <v>656</v>
      </c>
      <c r="F747" s="98"/>
      <c r="G747" s="98"/>
      <c r="H747" s="85" t="str">
        <f>IF(E747="","","-")</f>
        <v>-</v>
      </c>
      <c r="I747" s="98" t="s">
        <v>333</v>
      </c>
      <c r="J747" s="98"/>
      <c r="K747" s="85" t="str">
        <f>IF(I747="","","-")</f>
        <v>-</v>
      </c>
      <c r="L747" s="89">
        <v>54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2">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2">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2">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2">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2">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2">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2">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2">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hidden="1"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2">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2">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2">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653</v>
      </c>
      <c r="H2" s="13" t="str">
        <f>IF(G2="","",F2)</f>
        <v>一般会計</v>
      </c>
      <c r="I2" s="13" t="str">
        <f>IF(H2="","",IF(I1&lt;&gt;"",CONCATENATE(I1,"、",H2),H2))</f>
        <v>一般会計</v>
      </c>
      <c r="K2" s="14" t="s">
        <v>102</v>
      </c>
      <c r="L2" s="15"/>
      <c r="M2" s="13" t="str">
        <f>IF(L2="","",K2)</f>
        <v/>
      </c>
      <c r="N2" s="13" t="str">
        <f>IF(M2="","",IF(N1&lt;&gt;"",CONCATENATE(N1,"、",M2),M2))</f>
        <v/>
      </c>
      <c r="O2" s="13"/>
      <c r="P2" s="12" t="s">
        <v>73</v>
      </c>
      <c r="Q2" s="17" t="s">
        <v>653</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653</v>
      </c>
      <c r="M3" s="13" t="str">
        <f t="shared" ref="M3:M11" si="2">IF(L3="","",K3)</f>
        <v>文教及び科学振興</v>
      </c>
      <c r="N3" s="13" t="str">
        <f>IF(M3="",N2,IF(N2&lt;&gt;"",CONCATENATE(N2,"、",M3),M3))</f>
        <v>文教及び科学振興</v>
      </c>
      <c r="O3" s="13"/>
      <c r="P3" s="12" t="s">
        <v>74</v>
      </c>
      <c r="Q3" s="17" t="s">
        <v>653</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t="s">
        <v>653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t="s">
        <v>653</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科学技術・イノベーション、国土強靱化施策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宮田 由美</cp:lastModifiedBy>
  <cp:lastPrinted>2021-05-06T04:26:53Z</cp:lastPrinted>
  <dcterms:created xsi:type="dcterms:W3CDTF">2012-03-13T00:50:25Z</dcterms:created>
  <dcterms:modified xsi:type="dcterms:W3CDTF">2021-06-28T09:12:15Z</dcterms:modified>
</cp:coreProperties>
</file>