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460" windowWidth="15480" windowHeight="6855" tabRatio="940" activeTab="0"/>
  </bookViews>
  <sheets>
    <sheet name="省エネ効果総合証明書" sheetId="1" r:id="rId1"/>
    <sheet name="冷凍サイクル別省エネ効果" sheetId="2" r:id="rId2"/>
    <sheet name="A　圧縮機・補機" sheetId="3" r:id="rId3"/>
    <sheet name="B　換気熱遮断装置　" sheetId="4" r:id="rId4"/>
    <sheet name="Ｃ　庫内ファンインバーター" sheetId="5" r:id="rId5"/>
    <sheet name="Ｄ　庫外補機インバーター" sheetId="6" r:id="rId6"/>
  </sheets>
  <definedNames>
    <definedName name="_xlnm.Print_Area" localSheetId="5">'Ｄ　庫外補機インバーター'!$A$1:$AS$99</definedName>
  </definedNames>
  <calcPr fullCalcOnLoad="1"/>
</workbook>
</file>

<file path=xl/sharedStrings.xml><?xml version="1.0" encoding="utf-8"?>
<sst xmlns="http://schemas.openxmlformats.org/spreadsheetml/2006/main" count="789" uniqueCount="438">
  <si>
    <t>冷却関連設備特性等証明＜庫内ファンインバーター＞</t>
  </si>
  <si>
    <t>冷却関連設備特性等証明＜換気熱遮断装置＞</t>
  </si>
  <si>
    <t>冷却関連設備特性等証明（その１）</t>
  </si>
  <si>
    <t>冷却関連設備特性等証明（その2）</t>
  </si>
  <si>
    <t>薄青色部は入力項目です。本書は冷凍サイクル毎に導入する事業を整理して作成して下さい。</t>
  </si>
  <si>
    <t>　これは冷凍サイクル毎に事業導入による電力低減（直接効果）並びに冷凍負荷低減による圧縮機運転の電力低減（間接効果）</t>
  </si>
  <si>
    <t>②</t>
  </si>
  <si>
    <t>を評価する為です。</t>
  </si>
  <si>
    <t>③</t>
  </si>
  <si>
    <t>技術資料等は添付願います。</t>
  </si>
  <si>
    <t>④</t>
  </si>
  <si>
    <t>各事業の導入計画並びに特性等証明は工事業者ないしは機器メーカーが作成し、申請事業者が確認願います。また、必要な</t>
  </si>
  <si>
    <t>⑤</t>
  </si>
  <si>
    <t>導入事業内容毎に選択をすると、備考欄に注意事項が現れます。御確認願います。</t>
  </si>
  <si>
    <t>⑥</t>
  </si>
  <si>
    <t>各導入事業の採用有無によらず、必ずA-1/5～A-2/6を作成し、確認願います。</t>
  </si>
  <si>
    <t>　被代替設備の年間消費電力を算出するにあたっては、季節変動（外気温）や保管品の入出庫状況（入庫量、換気熱）等、圧縮機消費電力実測時間（F）で計測した期間外での不確定要素が考えられることから、これを評価した係数を設けることで実際の電力消費量をより正確に算出するものである。例として実測した期間内が春季で気温が高く、更に入出庫量が一時的に多かった場合を「１．０」と仮定した時に、年間を通じて考慮した場合は気温や期間に対する入出庫量の割合等が実測期間よりも若干、低く考えられる事がある。この時、に有効係数として「１．０」→「０．９０」などへと考えられる時に用いる係数である。</t>
  </si>
  <si>
    <t>　いわゆるスケール除去装置など圧縮機モーターの電力が低減する装置を導入する場合、その係数を記入します。</t>
  </si>
  <si>
    <t>　被代替設備において実際に消費した電力と性能値の比率を算出する。</t>
  </si>
  <si>
    <t>被代替設備　圧縮機消費電力実側値</t>
  </si>
  <si>
    <t>圧縮機消費電力理論値×圧縮機消費電力実測時間</t>
  </si>
  <si>
    <t>＝圧縮機運転時間×{稼働率×圧縮機消費電力理論値＋補機類電力総計｝</t>
  </si>
  <si>
    <t>×　冷却関連設備補正係数</t>
  </si>
  <si>
    <t>＝圧縮機運転時間×稼動率×冷凍能力×3600÷1000000</t>
  </si>
  <si>
    <t>冷凍能力×3600</t>
  </si>
  <si>
    <t>｛（圧縮機消費電力×圧縮機モーター低減装置係数）＋圧縮機の補機類電力総計｝</t>
  </si>
  <si>
    <t>＝</t>
  </si>
  <si>
    <t>（１）表１－１、表１－２内の導入前事項を記入。</t>
  </si>
  <si>
    <t>（２）表２－１、２－２　内の導入後事項を記入。</t>
  </si>
  <si>
    <t>（３）表３　省エネルギー設備導入前後の計算表に必要事項を記入。</t>
  </si>
  <si>
    <t>（４）注意事項</t>
  </si>
  <si>
    <t>各導入事業毎に記載。</t>
  </si>
  <si>
    <t>表３　省エネルギー設備導入前後の計算表</t>
  </si>
  <si>
    <t>導入事業内容</t>
  </si>
  <si>
    <t>数値</t>
  </si>
  <si>
    <t>低減装置導入が無い場合は「0」。</t>
  </si>
  <si>
    <t>P1：換気熱遮断装置導入効果（GJ／年）</t>
  </si>
  <si>
    <t>R1：換気熱遮断装置導入効果（ｋWh／年）</t>
  </si>
  <si>
    <t>動力増加がある場合は導入前後と比較して増加分をﾏｲﾅｽなる。</t>
  </si>
  <si>
    <t>年間電力削減量</t>
  </si>
  <si>
    <t>特記事項</t>
  </si>
  <si>
    <t>P1/5</t>
  </si>
  <si>
    <t>P5/5</t>
  </si>
  <si>
    <t>P3/5</t>
  </si>
  <si>
    <t>意味</t>
  </si>
  <si>
    <t>A</t>
  </si>
  <si>
    <t>B</t>
  </si>
  <si>
    <t>ｋW</t>
  </si>
  <si>
    <t>ｈ／年</t>
  </si>
  <si>
    <t>C</t>
  </si>
  <si>
    <t>ｋW</t>
  </si>
  <si>
    <t>D</t>
  </si>
  <si>
    <t xml:space="preserve">ｋW </t>
  </si>
  <si>
    <t>単位</t>
  </si>
  <si>
    <t>備考</t>
  </si>
  <si>
    <t>補機を運転するモーター定格動力の総計</t>
  </si>
  <si>
    <t>E</t>
  </si>
  <si>
    <t>F</t>
  </si>
  <si>
    <t>ｋW</t>
  </si>
  <si>
    <t>ｋWh</t>
  </si>
  <si>
    <t>Eを測定した時間</t>
  </si>
  <si>
    <t>h</t>
  </si>
  <si>
    <t>G</t>
  </si>
  <si>
    <t>H</t>
  </si>
  <si>
    <t>I</t>
  </si>
  <si>
    <t>J</t>
  </si>
  <si>
    <t>K</t>
  </si>
  <si>
    <t>L</t>
  </si>
  <si>
    <t>演算値</t>
  </si>
  <si>
    <t>ｋWh／年</t>
  </si>
  <si>
    <t>M</t>
  </si>
  <si>
    <t>２．省エネルギー効果の計算</t>
  </si>
  <si>
    <t>N</t>
  </si>
  <si>
    <t>O</t>
  </si>
  <si>
    <t>設定値</t>
  </si>
  <si>
    <t>P</t>
  </si>
  <si>
    <t>｛B（ｈ／年）×{G×C（ｋW)＋D（ｋW)}｝×J</t>
  </si>
  <si>
    <t>*2</t>
  </si>
  <si>
    <t>*2</t>
  </si>
  <si>
    <t>Q</t>
  </si>
  <si>
    <t>GJ／年</t>
  </si>
  <si>
    <t>B（ｈ／年）×G×A（ｋW)×3600÷10＾6</t>
  </si>
  <si>
    <t>*3</t>
  </si>
  <si>
    <t>*1</t>
  </si>
  <si>
    <t>*3</t>
  </si>
  <si>
    <t>*4</t>
  </si>
  <si>
    <t>*2</t>
  </si>
  <si>
    <t>｛I(GJ／年)-P(GJ／年）｝×10＾6÷K（kW）÷3600×｛L（ｋW)×Q＋M（ｋW)｝×O</t>
  </si>
  <si>
    <t>導入の無い場合は通常通りとして「1．0」とする。導入装置の効果として「1．0」以下の係数を設けて前記「L」に乗じて、効果を評価する係数</t>
  </si>
  <si>
    <t>更新対象内補機を運転するモーター定格動力の総計</t>
  </si>
  <si>
    <t>測定した実績値（10日以上の日数）</t>
  </si>
  <si>
    <t>R</t>
  </si>
  <si>
    <t>S</t>
  </si>
  <si>
    <t>T</t>
  </si>
  <si>
    <t>試算値</t>
  </si>
  <si>
    <t>U</t>
  </si>
  <si>
    <t>kWh／年</t>
  </si>
  <si>
    <t>間接低減効果</t>
  </si>
  <si>
    <t>直接低減効果</t>
  </si>
  <si>
    <t>G</t>
  </si>
  <si>
    <t>＝</t>
  </si>
  <si>
    <t>E（ｋWh)</t>
  </si>
  <si>
    <t>C（ｋW)×F（ｈ）</t>
  </si>
  <si>
    <t>×</t>
  </si>
  <si>
    <t>H</t>
  </si>
  <si>
    <t>×（</t>
  </si>
  <si>
    <t>×</t>
  </si>
  <si>
    <t>＋</t>
  </si>
  <si>
    <t>）×</t>
  </si>
  <si>
    <t>I</t>
  </si>
  <si>
    <t>×3600</t>
  </si>
  <si>
    <t>N</t>
  </si>
  <si>
    <t>＝</t>
  </si>
  <si>
    <t>＝</t>
  </si>
  <si>
    <t>×</t>
  </si>
  <si>
    <t>(</t>
  </si>
  <si>
    <t>-</t>
  </si>
  <si>
    <t>)×1000000</t>
  </si>
  <si>
    <t>×｛（</t>
  </si>
  <si>
    <t>）＋</t>
  </si>
  <si>
    <t>｝×</t>
  </si>
  <si>
    <t>×3600</t>
  </si>
  <si>
    <t>－（</t>
  </si>
  <si>
    <t>＋</t>
  </si>
  <si>
    <t>T</t>
  </si>
  <si>
    <t>＝</t>
  </si>
  <si>
    <t>）－</t>
  </si>
  <si>
    <t>*4</t>
  </si>
  <si>
    <t>＋</t>
  </si>
  <si>
    <t>系　　統</t>
  </si>
  <si>
    <t>種類</t>
  </si>
  <si>
    <t>型式</t>
  </si>
  <si>
    <t>合計</t>
  </si>
  <si>
    <t>記号</t>
  </si>
  <si>
    <t>１．作成の手順</t>
  </si>
  <si>
    <t>（３）注意事項</t>
  </si>
  <si>
    <t>①</t>
  </si>
  <si>
    <t>記入セル</t>
  </si>
  <si>
    <t>②</t>
  </si>
  <si>
    <t>庫内発熱量</t>
  </si>
  <si>
    <t>（1）使用電力量の計算</t>
  </si>
  <si>
    <t>（2）庫内発熱量の計算</t>
  </si>
  <si>
    <t>２．導入効果の計算の根拠</t>
  </si>
  <si>
    <t>３．導入効果の計算</t>
  </si>
  <si>
    <t>（１）直接的な事業所電力消費量削減効果</t>
  </si>
  <si>
    <t>導入前消費電力量</t>
  </si>
  <si>
    <t>導入後消費電力量</t>
  </si>
  <si>
    <t>＝</t>
  </si>
  <si>
    <t>ｋWh／年　－</t>
  </si>
  <si>
    <t>（２）間接的な事業所電力消費量削減効果</t>
  </si>
  <si>
    <t>＜当該補助事業導入により電力消費量削減に直接的に効果のあるもの＞</t>
  </si>
  <si>
    <t>＜当該補助事業導入により電力消費量削減が冷凍機運転の消費動力削減に効果のあるもの＞</t>
  </si>
  <si>
    <t>導入前後における庫内照明発熱負荷削減効果　＝　表１　庫内発熱量合計（MJ／年）－表２　庫内発熱量合計（MJ／年）</t>
  </si>
  <si>
    <t>自動演算セル（記入不可）</t>
  </si>
  <si>
    <t>冷蔵庫、冷凍庫の換気熱遮断装置導入における省エネルギー計算</t>
  </si>
  <si>
    <t>導入前後で系統と運転時間は同一とする。</t>
  </si>
  <si>
    <t>場所</t>
  </si>
  <si>
    <t>設置数</t>
  </si>
  <si>
    <t>４．添付資料</t>
  </si>
  <si>
    <t>別紙</t>
  </si>
  <si>
    <t>換気</t>
  </si>
  <si>
    <t>遮断</t>
  </si>
  <si>
    <t>定格</t>
  </si>
  <si>
    <t>電力</t>
  </si>
  <si>
    <t>換気遮断</t>
  </si>
  <si>
    <t>効果</t>
  </si>
  <si>
    <t>動力</t>
  </si>
  <si>
    <t>開閉</t>
  </si>
  <si>
    <t>時間</t>
  </si>
  <si>
    <t>sec/回</t>
  </si>
  <si>
    <t>回数</t>
  </si>
  <si>
    <t>回/日</t>
  </si>
  <si>
    <t>営業</t>
  </si>
  <si>
    <t>日数</t>
  </si>
  <si>
    <t>日/年</t>
  </si>
  <si>
    <t>年間開閉時間</t>
  </si>
  <si>
    <t>年間</t>
  </si>
  <si>
    <t>ｈ/年</t>
  </si>
  <si>
    <t>ｋJ/分</t>
  </si>
  <si>
    <t>ｋW/台</t>
  </si>
  <si>
    <t>台</t>
  </si>
  <si>
    <t>換気遮断装置</t>
  </si>
  <si>
    <t>周波数</t>
  </si>
  <si>
    <t>機器名称</t>
  </si>
  <si>
    <t>台数</t>
  </si>
  <si>
    <t>年間運転</t>
  </si>
  <si>
    <t>運転</t>
  </si>
  <si>
    <t>クーラー</t>
  </si>
  <si>
    <t>ファン</t>
  </si>
  <si>
    <t>NO</t>
  </si>
  <si>
    <t>低減</t>
  </si>
  <si>
    <t>導入前</t>
  </si>
  <si>
    <t>導入後</t>
  </si>
  <si>
    <t>Hz</t>
  </si>
  <si>
    <t>ｲﾝﾊﾞｰﾀｰ効果*1</t>
  </si>
  <si>
    <t>係数*2</t>
  </si>
  <si>
    <t>消費電力量（ｋWh／年）＝定格電力（ｋW／台)×設置数（台）×年間開閉時間（ｈ／年）</t>
  </si>
  <si>
    <t>（1）消費電力量の計算</t>
  </si>
  <si>
    <t>消費電力量（ｋWh／年）＝ｸｰﾗｰ・ﾌｧﾝ台数（台/台）×ｸｰﾗｰ・ﾌｧﾝ定格電力（ｋW／台)×ｸｰﾗｰ台数（台）×年間運転時間（ｈ／年）</t>
  </si>
  <si>
    <t>導入前後で系統は同一とする。</t>
  </si>
  <si>
    <t>機器</t>
  </si>
  <si>
    <t>モーター</t>
  </si>
  <si>
    <t>名称</t>
  </si>
  <si>
    <t>冷凍能力</t>
  </si>
  <si>
    <t>計測</t>
  </si>
  <si>
    <t>理論値</t>
  </si>
  <si>
    <t>計測結果</t>
  </si>
  <si>
    <t>使用</t>
  </si>
  <si>
    <t>NO</t>
  </si>
  <si>
    <t>冷蔵施設明細表</t>
  </si>
  <si>
    <t>機械</t>
  </si>
  <si>
    <t>別</t>
  </si>
  <si>
    <t>ｋW</t>
  </si>
  <si>
    <t>冷媒の</t>
  </si>
  <si>
    <t>当該冷凍機と</t>
  </si>
  <si>
    <t>冷蔵室との</t>
  </si>
  <si>
    <t>連絡状態</t>
  </si>
  <si>
    <t>メーカー仕様</t>
  </si>
  <si>
    <t>圧縮機</t>
  </si>
  <si>
    <t>する</t>
  </si>
  <si>
    <t>ｋW</t>
  </si>
  <si>
    <t>ｈ</t>
  </si>
  <si>
    <t>ｋWh</t>
  </si>
  <si>
    <t>ｋW</t>
  </si>
  <si>
    <t>「B」へ転記</t>
  </si>
  <si>
    <t>「C」へ転記</t>
  </si>
  <si>
    <t>「E」へ転記</t>
  </si>
  <si>
    <t>「F」へ転記</t>
  </si>
  <si>
    <t>GJ／年　　－　</t>
  </si>
  <si>
    <t>平均</t>
  </si>
  <si>
    <t>10^6</t>
  </si>
  <si>
    <t>導入前後における換気遮断効果　＝　表２　換気遮断効果合計（MJ／年）－表１　換気遮断効果合計（MJ／年）</t>
  </si>
  <si>
    <t>導入後　換気遮断効果</t>
  </si>
  <si>
    <t>導入前　換気遮断効果</t>
  </si>
  <si>
    <t>備　　　考　　　欄</t>
  </si>
  <si>
    <t>③</t>
  </si>
  <si>
    <t>のセルには、メーカーないしは工事業者が算出した数値を入力。</t>
  </si>
  <si>
    <t>P4/5</t>
  </si>
  <si>
    <t>P2/5</t>
  </si>
  <si>
    <t>P1/2</t>
  </si>
  <si>
    <t>P2/2</t>
  </si>
  <si>
    <t>導入前　合計</t>
  </si>
  <si>
    <t>導入後　合計</t>
  </si>
  <si>
    <t>導入前後の周波数関係から求める。</t>
  </si>
  <si>
    <t>に導入予定機器を既存の平面配置図内（A4版)に明記する。</t>
  </si>
  <si>
    <t>庫内発熱量（GJ／年）＝使用電力量（ｋWh／年）×3600÷1000000</t>
  </si>
  <si>
    <t>B-</t>
  </si>
  <si>
    <t>P1/2</t>
  </si>
  <si>
    <t>P2/2</t>
  </si>
  <si>
    <t>事業者</t>
  </si>
  <si>
    <t>管理NO</t>
  </si>
  <si>
    <t>A-</t>
  </si>
  <si>
    <t>稼働率</t>
  </si>
  <si>
    <t>圧縮機運転時間</t>
  </si>
  <si>
    <t>冷却関連設備補正係数</t>
  </si>
  <si>
    <t>冷凍負荷低減量</t>
  </si>
  <si>
    <t>（年間冷凍負荷－冷凍負荷低減量）×1000000</t>
  </si>
  <si>
    <t>T = S - H + N</t>
  </si>
  <si>
    <t>(例：ｽｹｰﾙ除去装置、圧縮機ｲﾝﾊﾞｰﾀｰ等)</t>
  </si>
  <si>
    <t>A</t>
  </si>
  <si>
    <t>B</t>
  </si>
  <si>
    <t>備      考　　　欄</t>
  </si>
  <si>
    <t>機器名称</t>
  </si>
  <si>
    <t>換気遮断効果（GJ／年）＝換気遮断効果（ｋJ／分）×年間開閉時間（ｈ／年）×60÷1000000</t>
  </si>
  <si>
    <t>備　　　　考　　　　欄</t>
  </si>
  <si>
    <t>備　　考　　欄</t>
  </si>
  <si>
    <t>圧縮機モーター電力低減装置係数</t>
  </si>
  <si>
    <t>圧縮機ﾓｰﾀｰ電力低減装置</t>
  </si>
  <si>
    <t>導入前年間電力使用量</t>
  </si>
  <si>
    <t>導入後年間電力使用量</t>
  </si>
  <si>
    <t>年間電力削減量試算</t>
  </si>
  <si>
    <t>　</t>
  </si>
  <si>
    <t>P（間接低減効果）とR（直接低減効果）を考慮した導入後の年間電力使用量</t>
  </si>
  <si>
    <t>①　表１－１　被代替　圧縮機一覧</t>
  </si>
  <si>
    <t>②　表１－２　被代替補機類一覧</t>
  </si>
  <si>
    <t>①　表２－１　導入圧縮機一覧</t>
  </si>
  <si>
    <t>②　表２－２　導入補機類一覧</t>
  </si>
  <si>
    <t>表１－１　被代替　圧縮機一覧</t>
  </si>
  <si>
    <t>表１－２　被代替補機類一覧</t>
  </si>
  <si>
    <t>表２－１　導入圧縮機一覧</t>
  </si>
  <si>
    <t>表２－２　導入補機類一覧</t>
  </si>
  <si>
    <t>圧縮機消費電力理論値</t>
  </si>
  <si>
    <t>設計条件における圧縮機運転の為のモーター理論消費電力（性能値）</t>
  </si>
  <si>
    <t>補機類電力総計</t>
  </si>
  <si>
    <t>圧縮機消費電力実測値</t>
  </si>
  <si>
    <t>圧縮機消費電力実測時間</t>
  </si>
  <si>
    <t>冷凍負荷</t>
  </si>
  <si>
    <t>圧縮機消費電力</t>
  </si>
  <si>
    <t>設計条件における圧縮機の性能値</t>
  </si>
  <si>
    <t>設計条件における圧縮機を運転する為のモーター理論動力（性能値）</t>
  </si>
  <si>
    <t>圧縮機の補機類電力総計</t>
  </si>
  <si>
    <t>被代替設備</t>
  </si>
  <si>
    <t>導入設備</t>
  </si>
  <si>
    <t>直近一年間（Rと同じ期間に限る）の圧縮機の運転時間</t>
  </si>
  <si>
    <t>導入後の年間電力使用量試算</t>
  </si>
  <si>
    <t>U＝R　-　T</t>
  </si>
  <si>
    <t>　被代替設備において、実際に消費した電力と理論値の比率。この比率により消費した動力を計測した時間内における圧縮機の稼働率を評価することが出来る。</t>
  </si>
  <si>
    <t>５．単位の換算</t>
  </si>
  <si>
    <t>本書並びに各計算根拠の作成はSI単位にて作成します。</t>
  </si>
  <si>
    <t>1(kWh) = 860(kcal) = 1(kJ／sec)×3600（sec)</t>
  </si>
  <si>
    <t>⇔</t>
  </si>
  <si>
    <t>1(kcal) = 3600(kJ)÷860 = 4.186(kJ)≒4.2(kJ)</t>
  </si>
  <si>
    <t>1(kJ) = 1(N・m) = 1(kg・m/sec^2)×1(m)</t>
  </si>
  <si>
    <t>（１）表１　被代替換気熱遮断装置　消費電力計算表内項目を記入。</t>
  </si>
  <si>
    <t>表１　被代替換気熱遮断装置　消費電力計算表</t>
  </si>
  <si>
    <t>表2　導入換気熱遮断装置　消費電力計算表</t>
  </si>
  <si>
    <t>（２）表２　導入換気熱遮断装置　消費電力計算表内項目を記入。</t>
  </si>
  <si>
    <t>省エネ型冷凍設備</t>
  </si>
  <si>
    <t>冷蔵庫・冷凍庫内クーラー・ファン　インバーター導入による電力低減事業</t>
  </si>
  <si>
    <t>庫外補機　インバーター導入による電力低減事業</t>
  </si>
  <si>
    <t>圧縮機並びに補機類更新又は高効率冷凍サイクル導入による成績係数向上による電力低減事業</t>
  </si>
  <si>
    <t>冷凍サイクルを構成する機器やサイクル自体を更新する事により、成績係数（効率）向上又はﾓｰﾀｰ電力低減が見込まれる事業。</t>
  </si>
  <si>
    <r>
      <t>省エネ型換気熱遮断装置導入による電力低減事業　　　　　　　　　　　　　　　</t>
    </r>
    <r>
      <rPr>
        <sz val="9"/>
        <rFont val="ＭＳ Ｐゴシック"/>
        <family val="3"/>
      </rPr>
      <t>（例；エアカーテン装置等）</t>
    </r>
  </si>
  <si>
    <t>1（kW) = 1(kJ／sec)</t>
  </si>
  <si>
    <t>各導入事業の採用有無によらず、必ず本書のA-1/5～A-2/5を作成願います。</t>
  </si>
  <si>
    <t>導入有無</t>
  </si>
  <si>
    <t>採用した事業</t>
  </si>
  <si>
    <t>年間電力使用量（ｋWh／年）</t>
  </si>
  <si>
    <t>削減量</t>
  </si>
  <si>
    <t>圧縮機モーター電力低減装置</t>
  </si>
  <si>
    <t>省エネ型換気熱遮断装置導入による電力低減事業</t>
  </si>
  <si>
    <t>作成者</t>
  </si>
  <si>
    <t>導入前後における電力削減効果　＝　表１　消費電力合計（ｋWh／年）－表２　消費電力合計（ｋWh／年）</t>
  </si>
  <si>
    <t>２．導入計画の計算根拠</t>
  </si>
  <si>
    <t>備        考        欄</t>
  </si>
  <si>
    <t>計測時間内</t>
  </si>
  <si>
    <t>運転時間</t>
  </si>
  <si>
    <t>各計測時間が１０日以上（２４０ｈ以上）の計測時間である事。</t>
  </si>
  <si>
    <t>A-P4/5へそれぞれ転記される事を確認願います。</t>
  </si>
  <si>
    <t>A-P4/5内</t>
  </si>
  <si>
    <t>図面上の</t>
  </si>
  <si>
    <t>被代替圧縮機の仕様</t>
  </si>
  <si>
    <t>被代替圧縮機の運転実測結果</t>
  </si>
  <si>
    <t>合計をA-P4/5内「K」へ転記されている事を確認願います。</t>
  </si>
  <si>
    <t>合計をA-P4/5内「L」へ転記されている事を確認願います。</t>
  </si>
  <si>
    <t>図面上の記号</t>
  </si>
  <si>
    <t>合計をA-P4/5内「M」へ転記されている事を確認願います。</t>
  </si>
  <si>
    <t>まとめ</t>
  </si>
  <si>
    <t>低減効果を考慮した被代替冷却設備の年間電力使用量</t>
  </si>
  <si>
    <t>*1</t>
  </si>
  <si>
    <t>*1：既存設備図面（配管系統図、平面図等）内で判り易く、記号を明記する事。また、更新により導入後設備と異なる場合は記号も異なるように明記する事。</t>
  </si>
  <si>
    <t>*1</t>
  </si>
  <si>
    <t>*2</t>
  </si>
  <si>
    <t>*2：導入後設備図面（配管系統図、平面図等）内で判り易く、記号を明記する事。また、更新により被代替設備と異なる場合は記号も異なるように明記する事。</t>
  </si>
  <si>
    <t>*2</t>
  </si>
  <si>
    <t>*1</t>
  </si>
  <si>
    <t>*2　低減係数</t>
  </si>
  <si>
    <t>*3</t>
  </si>
  <si>
    <t>*3：導入後設備図面（配管系統図、平面図等）内で判り易く、記号を明記する事。また、更新により被代替設備と異なる場合は記号も異なるように明記する事。</t>
  </si>
  <si>
    <t>冷却関連設備の導入効果</t>
  </si>
  <si>
    <t>合計をA-P4/5内「D」へ転記される事を確認願います。</t>
  </si>
  <si>
    <t>被代替冷却関連設備の年間電力使用量</t>
  </si>
  <si>
    <t>表１　被代替庫外補機　消費電力計算表</t>
  </si>
  <si>
    <t>表２　導入後庫外補機　　消費電力計算表</t>
  </si>
  <si>
    <t>Ｒ</t>
  </si>
  <si>
    <t>冷蔵庫、冷凍庫のクーラーファン　インバーター導入における省エネルギー計算</t>
  </si>
  <si>
    <t>＋</t>
  </si>
  <si>
    <t>＝</t>
  </si>
  <si>
    <t>冷蔵庫、冷凍庫の庫外補機ｲﾝﾊﾞｰﾀｰ導入における省エネルギー計算</t>
  </si>
  <si>
    <t>（１）表１　被代替庫外補機　消費電力計算表内項目を記入。</t>
  </si>
  <si>
    <t>（２）表２　導入後庫外補機　消費電力計算表内項目を記入。</t>
  </si>
  <si>
    <t>①導入前</t>
  </si>
  <si>
    <t>②導入後</t>
  </si>
  <si>
    <t>消費電力量（ｋWh／年）＝ｸｰﾗｰ・ﾌｧﾝ台数（台/台）×ｸｰﾗｰ・ﾌｧﾝ定格電力（ｋW／台)×ｸｰﾗｰ台数（台）×年間運転時間（ｈ／年）×ｲﾝﾊﾞｰﾀｰ効果　低減係数</t>
  </si>
  <si>
    <t>Ｃ</t>
  </si>
  <si>
    <t>Ｄ</t>
  </si>
  <si>
    <t>P2：庫内ﾌｧﾝ・ｲﾝﾊﾞｰﾀｰ効果（GJ／年）</t>
  </si>
  <si>
    <t>小計　P1+P2　（GJ／年）</t>
  </si>
  <si>
    <t>R2：庫内ﾌｧﾝ・ｲﾝﾊﾞｰﾀｰ効果（ｋWh／年）</t>
  </si>
  <si>
    <t>R3：庫外補機ｲﾝﾊﾞｰﾀｰ効果（ｋWh／年）</t>
  </si>
  <si>
    <t>小計　R1+R2＋R3　（ｋWh／年）</t>
  </si>
  <si>
    <t>R（ｋWh／年）－（R1（ｋWh／年）+R2（ｋWh／年）+R3（ｋWh／年）)－H（ｋWh／年）+N（ｋWh／年）</t>
  </si>
  <si>
    <t>（１）表１　被代替庫内ファン　消費電力計算表内項目を記入。</t>
  </si>
  <si>
    <t>（２）表２　導入後庫内ファン消費電力計算表内項目を記入。</t>
  </si>
  <si>
    <t>表１　被代替庫内ファン　消費電力計算表</t>
  </si>
  <si>
    <t>表２　導入後庫内ファン　　消費電力計算表</t>
  </si>
  <si>
    <t>冷蔵庫・冷凍庫内ファン　インバーター導入による電力低減事業</t>
  </si>
  <si>
    <t>R－（R1+R2+R3)</t>
  </si>
  <si>
    <t>消費電力</t>
  </si>
  <si>
    <t>電力総計</t>
  </si>
  <si>
    <t>圧縮機関連年間消費電力　</t>
  </si>
  <si>
    <t>圧縮機関連年間消費電力</t>
  </si>
  <si>
    <t>導入前年間電力使用量（演算値）</t>
  </si>
  <si>
    <t>　いわゆるエアカーテン、ファン・インバーターによる間接的な冷凍負荷の低減量。</t>
  </si>
  <si>
    <t>Ｈ：圧縮機関連年間消費電力（kWh/年）＋換気熱遮断装置の導入前消費電力（kWh/年）</t>
  </si>
  <si>
    <t>+庫内ファンインバーターの導入前消費電力(kWh/年)+庫外補機インバーターの導入前消費電力(kWh/年)</t>
  </si>
  <si>
    <t>導入前年間電力使用量－（換気熱遮断装置導入効果＋庫内ファン・インバーター効果＋庫外補機インバーター効果）－被代替設備年間消費電力＋導入設備年間消費電力</t>
  </si>
  <si>
    <t>導入前消費電力</t>
  </si>
  <si>
    <t>導入後消費電力</t>
  </si>
  <si>
    <t>消費電力</t>
  </si>
  <si>
    <t>更新する被代替換気熱遮断装置類はそれぞれ薄青部並びに黄色部を必ず記入した後に年間開閉時間、消費電力、換気遮断効果が計算される事を確認願います。</t>
  </si>
  <si>
    <t>導入する導入換気熱遮断装置類はそれぞれ薄青部並びに黄色部を必ず記入した後に消費電力、換気遮断効果が計算される事を確認願います。</t>
  </si>
  <si>
    <t>導入前後における設備内機器電力削減効果　＝　表１　消費電力合計（ｋWh／年）－表２　消費電力合計（ｋWh／年）</t>
  </si>
  <si>
    <t>導入前後における庫内ｸｰﾗｰﾌｧﾝ電力削減効果　＝　表１　消費電力合計（ｋWh／年）－表２　消費電力合計（ｋWh／年）</t>
  </si>
  <si>
    <t>更新する被代替庫外補機類はそれぞれ薄青部を必ず記入し、消費電力が計算される事を確認願います。</t>
  </si>
  <si>
    <t>更新する被代替庫内クーラーファン類はそれぞれ薄青部を必ず記入し、消費電力、庫内発熱量が計算される事を確認願います。</t>
  </si>
  <si>
    <t>導入する導入庫内クーラーファン類はそれぞれ薄青部並びに黄色部を必ず記入し、消費電力、庫内発熱量が計算される事を確認願います。</t>
  </si>
  <si>
    <t>導入する導入庫外補機類はそれぞれ薄青部並びに黄色部を必ず記入し、消費電力が計算される事を確認願います。</t>
  </si>
  <si>
    <t>冷却関連設備特性等証明＜庫外補機インバーター＞</t>
  </si>
  <si>
    <t>Ｃ－</t>
  </si>
  <si>
    <t>Ｃ－</t>
  </si>
  <si>
    <t>Ｄ-</t>
  </si>
  <si>
    <t>Ｄ-</t>
  </si>
  <si>
    <t>冷凍サイクル別冷却関連設備導入による省エネ効果</t>
  </si>
  <si>
    <t>系統</t>
  </si>
  <si>
    <t>冷凍サイクル別冷却関連設備導入による省エネ効果への転記事項（導入前後の結果）</t>
  </si>
  <si>
    <t>　従って、複数の冷凍サイクルにおいて省エネを図る場合は、その系統毎に本書を作成する必要があるので、注意願います。</t>
  </si>
  <si>
    <t>導入による省エネ効果総合証明書）」にまとめて下さい。</t>
  </si>
  <si>
    <t>（２）圧縮機関連年間消費電力：H（実施要領Ｐ16.　２．冷却関連設備　被代替設備　②圧縮機関連年間消費電力　参照）</t>
  </si>
  <si>
    <t>（３）冷凍負荷：I（実施要領Ｐ16.　２．冷却関連設備　被代替設備　③冷凍負荷　参照）</t>
  </si>
  <si>
    <t>印</t>
  </si>
  <si>
    <t>系統名称</t>
  </si>
  <si>
    <t>採用した導入事業</t>
  </si>
  <si>
    <t>年間電力使用量（ｋＷｈ／年）</t>
  </si>
  <si>
    <t>導入前</t>
  </si>
  <si>
    <t>導入後</t>
  </si>
  <si>
    <t>削減量</t>
  </si>
  <si>
    <t>合　　　　計（ｋＷｈ／年）</t>
  </si>
  <si>
    <t>庫外補機</t>
  </si>
  <si>
    <t>ﾓｰﾀｰ</t>
  </si>
  <si>
    <t>圧縮機のみ被代替（既存）から代替し、成績係数向上による電力低減事業</t>
  </si>
  <si>
    <t>圧縮機とそれに付随する補機類を被代替（既存）から代替し、成績係数向上による電力低減事業</t>
  </si>
  <si>
    <t>冷凍設備における採用事業に「○」にて選択願います。（選択セルをクリックすると、矢印が出て、○印を選択出来ます。）</t>
  </si>
  <si>
    <r>
      <t>更新する被代替補機類はそれぞれ「機器名称」、「図面上の記号」を必ず記入し、「機器」のモーター台数、定格動力、台数を記入して電力総計が計算される事を確認願います。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</si>
  <si>
    <r>
      <t>導入する導入補機類はそれぞれ「機器名称」、「図面上の記号」を必ず記入した後に「機器」のモーター台数、定格動力、台数を記入して電力総計が計算される事を確認願います。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</si>
  <si>
    <r>
      <t xml:space="preserve">冷却関連設備導入による省エネ効果総合証明書
</t>
    </r>
    <r>
      <rPr>
        <b/>
        <sz val="12"/>
        <rFont val="ＭＳ Ｐゴシック"/>
        <family val="3"/>
      </rPr>
      <t>(トラックターミナル等における省エネ機器導入計画＜冷却関連設備用＞）</t>
    </r>
  </si>
  <si>
    <t>トラックターミナル等における省エネ設備・技術導入計画＜圧縮機・補機＞の作成</t>
  </si>
  <si>
    <t>トラックターミナル等における省エネ設備・技術導入計画＜圧縮機・補機＞</t>
  </si>
  <si>
    <t>トラックターミナル等における省エネ設備・技術導入計画＜圧縮機・補機＞</t>
  </si>
  <si>
    <t>冷凍能力を記載願います。</t>
  </si>
  <si>
    <t>トラックターミナル等における省エネ設備・技術導入計画＜換気熱遮断装置＞</t>
  </si>
  <si>
    <t>トラックターミナル等における省エネ設備・技術導入計画＜庫内ファンインバーター＞</t>
  </si>
  <si>
    <t>トラックターミナル等における省エネ設備・技術導入計画＜庫外補機インバーター＞</t>
  </si>
  <si>
    <t>冷凍サイクル毎に作成した本書の導入効果は、別ファイル【ファイル名：申請書式（代替事業）】の「冷却関連設備導入計画（冷却関連設備</t>
  </si>
  <si>
    <t>（１）被代替設備　稼働率：G</t>
  </si>
  <si>
    <t>（４）圧縮機関連年間消費電力：Ｎ</t>
  </si>
  <si>
    <t>（５）導入前年間電力使用量：Ｒ</t>
  </si>
  <si>
    <t>（６）導入後年間電力使用量：Ｔ</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</si>
</sst>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quot;day/年&quot;"/>
    <numFmt numFmtId="181" formatCode="#,##0.0&quot;ｋWｈ&quot;"/>
    <numFmt numFmtId="182" formatCode="h:mm;@"/>
    <numFmt numFmtId="183" formatCode="#,##0.0&quot;時間&quot;"/>
    <numFmt numFmtId="184" formatCode="#,##0&quot;watt&quot;"/>
    <numFmt numFmtId="185" formatCode="#,##0&quot;Hz&quot;"/>
    <numFmt numFmtId="186" formatCode="#,##0.0&quot;Hz&quot;"/>
    <numFmt numFmtId="187" formatCode="0.000_ "/>
    <numFmt numFmtId="188" formatCode="#,##0.0&quot;ｋW&quot;"/>
    <numFmt numFmtId="189" formatCode="#,##0&quot;ｋWｈ&quot;"/>
    <numFmt numFmtId="190" formatCode="#,##0.00_ "/>
    <numFmt numFmtId="191" formatCode="0_);[Red]\(0\)"/>
    <numFmt numFmtId="192" formatCode="#,##0.0_ "/>
    <numFmt numFmtId="193" formatCode="0.0_ "/>
    <numFmt numFmtId="194" formatCode="0.0_);[Red]\(0.0\)"/>
    <numFmt numFmtId="195" formatCode="#,##0.0_);[Red]\(#,##0.0\)"/>
    <numFmt numFmtId="196" formatCode="#,##0.00_);[Red]\(#,##0.00\)"/>
    <numFmt numFmtId="197" formatCode="&quot;kWh／年&quot;"/>
    <numFmt numFmtId="198" formatCode="####&quot;kWh／年&quot;"/>
    <numFmt numFmtId="199" formatCode="#,###&quot;kWh／年&quot;"/>
    <numFmt numFmtId="200" formatCode="0.0000_);[Red]\(0.0000\)"/>
    <numFmt numFmtId="201" formatCode="#,##0.0000_ "/>
    <numFmt numFmtId="202" formatCode="#,##0.0000_);[Red]\(#,##0.0000\)"/>
    <numFmt numFmtId="203" formatCode="#,##0.0;[Red]\-#,##0.0"/>
    <numFmt numFmtId="204" formatCode="#,##0.000;[Red]\-#,##0.000"/>
    <numFmt numFmtId="205" formatCode="#,##0.0000;[Red]\-#,##0.0000"/>
  </numFmts>
  <fonts count="35">
    <font>
      <sz val="11"/>
      <name val="ＭＳ Ｐゴシック"/>
      <family val="3"/>
    </font>
    <font>
      <sz val="10"/>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0"/>
      <color indexed="10"/>
      <name val="ＭＳ Ｐゴシック"/>
      <family val="3"/>
    </font>
    <font>
      <sz val="9"/>
      <color indexed="10"/>
      <name val="ＭＳ Ｐゴシック"/>
      <family val="3"/>
    </font>
    <font>
      <sz val="11"/>
      <color indexed="10"/>
      <name val="ＭＳ Ｐゴシック"/>
      <family val="3"/>
    </font>
    <font>
      <b/>
      <sz val="12"/>
      <name val="ＭＳ Ｐゴシック"/>
      <family val="3"/>
    </font>
    <font>
      <sz val="8"/>
      <color indexed="10"/>
      <name val="ＭＳ Ｐゴシック"/>
      <family val="3"/>
    </font>
    <font>
      <b/>
      <sz val="24"/>
      <name val="ＭＳ Ｐゴシック"/>
      <family val="3"/>
    </font>
    <font>
      <sz val="16"/>
      <name val="ＭＳ Ｐゴシック"/>
      <family val="3"/>
    </font>
    <font>
      <b/>
      <sz val="16"/>
      <color indexed="8"/>
      <name val="ＭＳ Ｐゴシック"/>
      <family val="3"/>
    </font>
    <font>
      <b/>
      <sz val="9"/>
      <color indexed="8"/>
      <name val="ＭＳ Ｐゴシック"/>
      <family val="3"/>
    </font>
    <font>
      <b/>
      <sz val="10"/>
      <color indexed="8"/>
      <name val="ＭＳ Ｐゴシック"/>
      <family val="3"/>
    </font>
    <font>
      <sz val="11"/>
      <color indexed="8"/>
      <name val="ＭＳ Ｐゴシック"/>
      <family val="3"/>
    </font>
    <font>
      <b/>
      <sz val="11"/>
      <color indexed="8"/>
      <name val="ＭＳ Ｐゴシック"/>
      <family val="3"/>
    </font>
    <font>
      <b/>
      <sz val="8"/>
      <color indexed="8"/>
      <name val="ＭＳ Ｐゴシック"/>
      <family val="3"/>
    </font>
    <font>
      <sz val="10"/>
      <color indexed="8"/>
      <name val="ＭＳ Ｐゴシック"/>
      <family val="3"/>
    </font>
    <font>
      <sz val="24"/>
      <name val="ＭＳ Ｐゴシック"/>
      <family val="3"/>
    </font>
    <font>
      <sz val="36"/>
      <color indexed="12"/>
      <name val="HG正楷書体-PRO"/>
      <family val="4"/>
    </font>
    <font>
      <sz val="14"/>
      <color indexed="12"/>
      <name val="ＭＳ Ｐ明朝"/>
      <family val="1"/>
    </font>
    <font>
      <b/>
      <sz val="20"/>
      <name val="ＭＳ Ｐゴシック"/>
      <family val="3"/>
    </font>
    <font>
      <sz val="10"/>
      <color indexed="12"/>
      <name val="ＭＳ Ｐゴシック"/>
      <family val="3"/>
    </font>
    <font>
      <sz val="8"/>
      <color indexed="12"/>
      <name val="ＭＳ Ｐゴシック"/>
      <family val="3"/>
    </font>
    <font>
      <b/>
      <sz val="24"/>
      <color indexed="12"/>
      <name val="ＭＳ Ｐゴシック"/>
      <family val="3"/>
    </font>
    <font>
      <sz val="24"/>
      <color indexed="12"/>
      <name val="ＭＳ Ｐゴシック"/>
      <family val="3"/>
    </font>
    <font>
      <b/>
      <sz val="20"/>
      <color indexed="12"/>
      <name val="ＭＳ Ｐゴシック"/>
      <family val="3"/>
    </font>
    <font>
      <u val="single"/>
      <sz val="10"/>
      <name val="ＭＳ Ｐゴシック"/>
      <family val="3"/>
    </font>
    <font>
      <b/>
      <sz val="16"/>
      <color indexed="10"/>
      <name val="ＭＳ Ｐゴシック"/>
      <family val="3"/>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81">
    <border>
      <left/>
      <right/>
      <top/>
      <bottom/>
      <diagonal/>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style="thin"/>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style="thin"/>
      <right>
        <color indexed="63"/>
      </right>
      <top style="thin"/>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3">
    <xf numFmtId="0" fontId="0" fillId="0" borderId="0" xfId="0" applyAlignment="1">
      <alignment vertical="center"/>
    </xf>
    <xf numFmtId="0" fontId="1"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1" fillId="0" borderId="0" xfId="0" applyFont="1" applyAlignment="1" applyProtection="1">
      <alignment vertical="center"/>
      <protection hidden="1"/>
    </xf>
    <xf numFmtId="0" fontId="1" fillId="0" borderId="1"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0" fillId="0" borderId="4" xfId="0" applyBorder="1" applyAlignment="1" applyProtection="1">
      <alignment vertical="center" wrapText="1"/>
      <protection hidden="1"/>
    </xf>
    <xf numFmtId="20" fontId="0" fillId="0" borderId="0" xfId="0" applyNumberFormat="1" applyAlignment="1" applyProtection="1">
      <alignment vertical="center"/>
      <protection hidden="1"/>
    </xf>
    <xf numFmtId="0" fontId="1" fillId="0" borderId="0" xfId="0" applyFont="1" applyBorder="1" applyAlignment="1" applyProtection="1">
      <alignment vertical="center" wrapText="1"/>
      <protection hidden="1"/>
    </xf>
    <xf numFmtId="0" fontId="0" fillId="0" borderId="4" xfId="0" applyBorder="1" applyAlignment="1" applyProtection="1">
      <alignment vertical="center"/>
      <protection hidden="1"/>
    </xf>
    <xf numFmtId="0" fontId="0" fillId="0" borderId="3" xfId="0" applyBorder="1" applyAlignment="1" applyProtection="1">
      <alignment vertical="center"/>
      <protection hidden="1"/>
    </xf>
    <xf numFmtId="0" fontId="0" fillId="0" borderId="2" xfId="0" applyBorder="1" applyAlignment="1" applyProtection="1">
      <alignment vertical="center"/>
      <protection hidden="1"/>
    </xf>
    <xf numFmtId="0" fontId="0" fillId="0" borderId="5" xfId="0" applyBorder="1" applyAlignment="1" applyProtection="1">
      <alignment vertical="center"/>
      <protection hidden="1"/>
    </xf>
    <xf numFmtId="0" fontId="1" fillId="0" borderId="4" xfId="0" applyFont="1" applyBorder="1" applyAlignment="1" applyProtection="1">
      <alignment horizontal="left" vertical="center"/>
      <protection hidden="1"/>
    </xf>
    <xf numFmtId="0" fontId="1" fillId="0" borderId="6" xfId="0" applyFont="1" applyBorder="1" applyAlignment="1" applyProtection="1">
      <alignment vertical="center"/>
      <protection hidden="1"/>
    </xf>
    <xf numFmtId="10" fontId="1" fillId="0" borderId="0" xfId="0" applyNumberFormat="1" applyFont="1" applyBorder="1" applyAlignment="1" applyProtection="1">
      <alignment vertical="center"/>
      <protection hidden="1"/>
    </xf>
    <xf numFmtId="10" fontId="1" fillId="0" borderId="6" xfId="0" applyNumberFormat="1"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Border="1" applyAlignment="1" applyProtection="1">
      <alignment vertical="center" shrinkToFit="1"/>
      <protection hidden="1"/>
    </xf>
    <xf numFmtId="0" fontId="1" fillId="0" borderId="0" xfId="0" applyFont="1" applyBorder="1" applyAlignment="1" applyProtection="1">
      <alignment horizontal="left" vertical="center"/>
      <protection hidden="1"/>
    </xf>
    <xf numFmtId="0" fontId="6" fillId="0" borderId="0" xfId="0" applyFont="1" applyBorder="1" applyAlignment="1" applyProtection="1">
      <alignment vertical="center"/>
      <protection hidden="1"/>
    </xf>
    <xf numFmtId="0" fontId="1" fillId="0" borderId="7"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1"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1" fillId="0" borderId="11" xfId="0" applyFont="1" applyBorder="1" applyAlignment="1" applyProtection="1">
      <alignment horizontal="left" vertical="center"/>
      <protection hidden="1"/>
    </xf>
    <xf numFmtId="0" fontId="8" fillId="0" borderId="1"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1" fillId="0" borderId="12" xfId="0" applyFont="1" applyBorder="1" applyAlignment="1" applyProtection="1">
      <alignment horizontal="left" vertical="center"/>
      <protection hidden="1"/>
    </xf>
    <xf numFmtId="0" fontId="1" fillId="0" borderId="5"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 fillId="0" borderId="14"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6" fillId="0" borderId="0" xfId="0" applyFont="1" applyAlignment="1" applyProtection="1">
      <alignment vertical="center"/>
      <protection hidden="1"/>
    </xf>
    <xf numFmtId="0" fontId="1" fillId="0" borderId="17" xfId="0" applyFont="1" applyFill="1" applyBorder="1" applyAlignment="1" applyProtection="1">
      <alignment horizontal="left" vertical="center"/>
      <protection hidden="1"/>
    </xf>
    <xf numFmtId="0" fontId="1" fillId="0" borderId="18" xfId="0" applyFont="1" applyFill="1" applyBorder="1" applyAlignment="1" applyProtection="1">
      <alignment horizontal="left" vertical="center"/>
      <protection hidden="1"/>
    </xf>
    <xf numFmtId="0" fontId="1" fillId="0" borderId="19"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18" xfId="0" applyFont="1" applyFill="1" applyBorder="1" applyAlignment="1" applyProtection="1">
      <alignment horizontal="left" vertical="center"/>
      <protection hidden="1"/>
    </xf>
    <xf numFmtId="0" fontId="4" fillId="0" borderId="19"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4" fillId="0"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2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1" xfId="0" applyFont="1" applyFill="1" applyBorder="1" applyAlignment="1" applyProtection="1">
      <alignment horizontal="left" vertical="center"/>
      <protection hidden="1"/>
    </xf>
    <xf numFmtId="0" fontId="1" fillId="0" borderId="1" xfId="0" applyFont="1" applyFill="1" applyBorder="1" applyAlignment="1" applyProtection="1">
      <alignment horizontal="left" vertical="center"/>
      <protection hidden="1"/>
    </xf>
    <xf numFmtId="0" fontId="4" fillId="0" borderId="6" xfId="0" applyFont="1" applyFill="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4" fillId="0" borderId="13"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1" fillId="0" borderId="24"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4" xfId="0" applyFont="1" applyBorder="1" applyAlignment="1" applyProtection="1">
      <alignment vertical="center" shrinkToFit="1"/>
      <protection hidden="1"/>
    </xf>
    <xf numFmtId="0" fontId="1" fillId="0" borderId="26"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1" fillId="0" borderId="28" xfId="0" applyFont="1" applyBorder="1" applyAlignment="1" applyProtection="1">
      <alignment vertical="center"/>
      <protection hidden="1"/>
    </xf>
    <xf numFmtId="0" fontId="1" fillId="0" borderId="27" xfId="0" applyFont="1" applyBorder="1" applyAlignment="1" applyProtection="1">
      <alignment vertical="center" shrinkToFit="1"/>
      <protection hidden="1"/>
    </xf>
    <xf numFmtId="0" fontId="4" fillId="0" borderId="0"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2" xfId="0" applyBorder="1" applyAlignment="1" applyProtection="1">
      <alignment vertical="center"/>
      <protection hidden="1"/>
    </xf>
    <xf numFmtId="0" fontId="4" fillId="0" borderId="5" xfId="0" applyFont="1"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1" fillId="0" borderId="24"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4" fillId="0" borderId="29" xfId="0" applyFont="1" applyBorder="1" applyAlignment="1" applyProtection="1">
      <alignment horizontal="right" vertical="center"/>
      <protection hidden="1"/>
    </xf>
    <xf numFmtId="0" fontId="4" fillId="0" borderId="30" xfId="0" applyFont="1" applyBorder="1" applyAlignment="1" applyProtection="1">
      <alignment horizontal="right" vertical="center"/>
      <protection hidden="1"/>
    </xf>
    <xf numFmtId="0" fontId="1" fillId="0" borderId="14" xfId="0" applyFont="1" applyBorder="1" applyAlignment="1" applyProtection="1">
      <alignment vertical="center"/>
      <protection hidden="1"/>
    </xf>
    <xf numFmtId="0" fontId="1" fillId="0" borderId="24"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0" fillId="0" borderId="0" xfId="0" applyBorder="1" applyAlignment="1" applyProtection="1">
      <alignment vertical="center" wrapText="1"/>
      <protection hidden="1"/>
    </xf>
    <xf numFmtId="0" fontId="1" fillId="0" borderId="23" xfId="0" applyFont="1" applyBorder="1" applyAlignment="1" applyProtection="1">
      <alignment vertical="center"/>
      <protection hidden="1"/>
    </xf>
    <xf numFmtId="0" fontId="6" fillId="0" borderId="31" xfId="0" applyFont="1" applyBorder="1" applyAlignment="1" applyProtection="1">
      <alignment vertical="center"/>
      <protection hidden="1"/>
    </xf>
    <xf numFmtId="0" fontId="4" fillId="0" borderId="4" xfId="0" applyFont="1"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23" xfId="0" applyBorder="1" applyAlignment="1" applyProtection="1">
      <alignment vertical="center" wrapText="1"/>
      <protection hidden="1"/>
    </xf>
    <xf numFmtId="0" fontId="1" fillId="0" borderId="31" xfId="0" applyFont="1" applyBorder="1" applyAlignment="1" applyProtection="1">
      <alignmen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 fillId="0" borderId="16" xfId="0" applyFont="1" applyBorder="1" applyAlignment="1" applyProtection="1">
      <alignment horizontal="left" vertical="center"/>
      <protection hidden="1"/>
    </xf>
    <xf numFmtId="0" fontId="3" fillId="0" borderId="4" xfId="0" applyFont="1" applyBorder="1" applyAlignment="1" applyProtection="1">
      <alignment vertical="center"/>
      <protection hidden="1"/>
    </xf>
    <xf numFmtId="0" fontId="3" fillId="0" borderId="31" xfId="0" applyFont="1" applyBorder="1" applyAlignment="1" applyProtection="1">
      <alignment vertical="center"/>
      <protection hidden="1"/>
    </xf>
    <xf numFmtId="0" fontId="1" fillId="0" borderId="20"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6" xfId="0" applyFont="1" applyBorder="1" applyAlignment="1" applyProtection="1">
      <alignment vertical="center"/>
      <protection hidden="1"/>
    </xf>
    <xf numFmtId="0" fontId="1" fillId="0" borderId="18" xfId="0" applyFont="1" applyBorder="1" applyAlignment="1" applyProtection="1">
      <alignment vertical="center"/>
      <protection hidden="1"/>
    </xf>
    <xf numFmtId="0" fontId="3" fillId="0" borderId="18" xfId="0" applyFont="1" applyBorder="1" applyAlignment="1" applyProtection="1">
      <alignment horizontal="left" vertical="center"/>
      <protection hidden="1"/>
    </xf>
    <xf numFmtId="0" fontId="3" fillId="0" borderId="18" xfId="0" applyFont="1" applyBorder="1" applyAlignment="1" applyProtection="1">
      <alignment vertical="center"/>
      <protection hidden="1"/>
    </xf>
    <xf numFmtId="0" fontId="3" fillId="0" borderId="32" xfId="0" applyFont="1" applyBorder="1" applyAlignment="1" applyProtection="1">
      <alignment vertical="center"/>
      <protection hidden="1"/>
    </xf>
    <xf numFmtId="0" fontId="1" fillId="0" borderId="33"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35" xfId="0" applyFont="1" applyBorder="1" applyAlignment="1" applyProtection="1">
      <alignment vertical="center"/>
      <protection hidden="1"/>
    </xf>
    <xf numFmtId="0" fontId="3" fillId="0" borderId="36" xfId="0" applyFont="1" applyBorder="1" applyAlignment="1" applyProtection="1">
      <alignment horizontal="left" vertical="center"/>
      <protection hidden="1"/>
    </xf>
    <xf numFmtId="0" fontId="3" fillId="0" borderId="18" xfId="0" applyFont="1" applyBorder="1" applyAlignment="1" applyProtection="1">
      <alignment vertical="center" shrinkToFit="1"/>
      <protection hidden="1"/>
    </xf>
    <xf numFmtId="0" fontId="3" fillId="0" borderId="32"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0" fontId="3" fillId="0" borderId="35" xfId="0" applyFont="1" applyBorder="1" applyAlignment="1" applyProtection="1">
      <alignment vertical="center" shrinkToFit="1"/>
      <protection hidden="1"/>
    </xf>
    <xf numFmtId="0" fontId="1" fillId="0" borderId="33"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3" fillId="0" borderId="37" xfId="0" applyFont="1" applyBorder="1" applyAlignment="1" applyProtection="1">
      <alignment horizontal="left" vertical="center"/>
      <protection hidden="1"/>
    </xf>
    <xf numFmtId="0" fontId="3" fillId="0" borderId="7" xfId="0" applyFont="1" applyBorder="1" applyAlignment="1" applyProtection="1">
      <alignment horizontal="left" vertical="center" shrinkToFit="1"/>
      <protection hidden="1"/>
    </xf>
    <xf numFmtId="0" fontId="3" fillId="0" borderId="35" xfId="0" applyFont="1" applyBorder="1" applyAlignment="1" applyProtection="1">
      <alignment horizontal="left" vertical="center" shrinkToFit="1"/>
      <protection hidden="1"/>
    </xf>
    <xf numFmtId="0" fontId="1" fillId="0" borderId="2" xfId="0" applyFont="1" applyBorder="1" applyAlignment="1" applyProtection="1">
      <alignmen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1"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0" fillId="0" borderId="12" xfId="0" applyBorder="1" applyAlignment="1" applyProtection="1">
      <alignment vertical="center" wrapText="1"/>
      <protection hidden="1"/>
    </xf>
    <xf numFmtId="0" fontId="1" fillId="0" borderId="22"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3" fillId="0" borderId="5" xfId="0" applyFont="1" applyBorder="1" applyAlignment="1" applyProtection="1">
      <alignment horizontal="left" vertical="center"/>
      <protection hidden="1"/>
    </xf>
    <xf numFmtId="0" fontId="3" fillId="0" borderId="5" xfId="0" applyFont="1" applyBorder="1" applyAlignment="1" applyProtection="1">
      <alignment vertical="center"/>
      <protection hidden="1"/>
    </xf>
    <xf numFmtId="0" fontId="3" fillId="0" borderId="36"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6"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wrapText="1"/>
      <protection hidden="1"/>
    </xf>
    <xf numFmtId="0" fontId="3" fillId="0" borderId="3" xfId="0" applyFont="1" applyBorder="1" applyAlignment="1" applyProtection="1">
      <alignment vertical="center"/>
      <protection hidden="1"/>
    </xf>
    <xf numFmtId="0" fontId="1" fillId="0" borderId="7" xfId="0" applyFont="1" applyBorder="1" applyAlignment="1" applyProtection="1">
      <alignment horizontal="center" vertical="center" wrapText="1"/>
      <protection hidden="1"/>
    </xf>
    <xf numFmtId="0" fontId="1" fillId="0" borderId="3" xfId="0" applyFont="1" applyBorder="1" applyAlignment="1" applyProtection="1">
      <alignment vertical="center"/>
      <protection hidden="1"/>
    </xf>
    <xf numFmtId="0" fontId="0" fillId="0" borderId="1" xfId="0" applyBorder="1" applyAlignment="1" applyProtection="1">
      <alignment vertical="center" wrapText="1"/>
      <protection hidden="1"/>
    </xf>
    <xf numFmtId="0" fontId="3" fillId="0" borderId="24"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179" fontId="3" fillId="0" borderId="39" xfId="0" applyNumberFormat="1" applyFont="1" applyBorder="1" applyAlignment="1" applyProtection="1">
      <alignment horizontal="left" vertical="center"/>
      <protection hidden="1"/>
    </xf>
    <xf numFmtId="179" fontId="3" fillId="0" borderId="2" xfId="0" applyNumberFormat="1"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0" fontId="1" fillId="0" borderId="7" xfId="0" applyFont="1" applyBorder="1" applyAlignment="1" applyProtection="1">
      <alignment horizontal="center" vertical="center"/>
      <protection hidden="1"/>
    </xf>
    <xf numFmtId="179" fontId="3" fillId="0" borderId="0" xfId="0" applyNumberFormat="1"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12"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3" fillId="0" borderId="27" xfId="0" applyFont="1" applyBorder="1" applyAlignment="1" applyProtection="1">
      <alignment horizontal="left" vertical="center"/>
      <protection hidden="1"/>
    </xf>
    <xf numFmtId="0" fontId="3" fillId="0" borderId="4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vertical="center" wrapText="1"/>
      <protection hidden="1"/>
    </xf>
    <xf numFmtId="0" fontId="1" fillId="0" borderId="21" xfId="0" applyFont="1" applyBorder="1" applyAlignment="1" applyProtection="1">
      <alignment horizontal="left" vertical="center"/>
      <protection hidden="1"/>
    </xf>
    <xf numFmtId="0" fontId="1" fillId="0" borderId="1" xfId="0" applyFont="1" applyBorder="1" applyAlignment="1" applyProtection="1">
      <alignment vertical="center" shrinkToFit="1"/>
      <protection hidden="1"/>
    </xf>
    <xf numFmtId="0" fontId="6" fillId="0" borderId="5"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1" fillId="0" borderId="8" xfId="0" applyFont="1" applyBorder="1" applyAlignment="1" applyProtection="1">
      <alignment vertical="center"/>
      <protection hidden="1"/>
    </xf>
    <xf numFmtId="0" fontId="1" fillId="0" borderId="9" xfId="0" applyFont="1" applyBorder="1" applyAlignment="1" applyProtection="1">
      <alignment horizontal="left" vertical="center" wrapText="1"/>
      <protection hidden="1"/>
    </xf>
    <xf numFmtId="0" fontId="6"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quotePrefix="1">
      <alignment horizontal="left" vertical="center"/>
      <protection hidden="1"/>
    </xf>
    <xf numFmtId="0" fontId="1" fillId="0" borderId="7" xfId="0" applyFont="1" applyBorder="1" applyAlignment="1" applyProtection="1">
      <alignment horizontal="left" vertical="center"/>
      <protection hidden="1"/>
    </xf>
    <xf numFmtId="176" fontId="1" fillId="0" borderId="0" xfId="0" applyNumberFormat="1"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176" fontId="1" fillId="0" borderId="0" xfId="0" applyNumberFormat="1" applyFont="1" applyBorder="1" applyAlignment="1" applyProtection="1">
      <alignment horizontal="center" vertical="center" shrinkToFit="1"/>
      <protection hidden="1"/>
    </xf>
    <xf numFmtId="0" fontId="0" fillId="0" borderId="0" xfId="0" applyAlignment="1" applyProtection="1" quotePrefix="1">
      <alignment horizontal="left" vertical="center"/>
      <protection hidden="1"/>
    </xf>
    <xf numFmtId="176" fontId="1" fillId="0" borderId="0" xfId="0" applyNumberFormat="1" applyFont="1" applyBorder="1" applyAlignment="1" applyProtection="1" quotePrefix="1">
      <alignment horizontal="left" vertical="center"/>
      <protection hidden="1"/>
    </xf>
    <xf numFmtId="176" fontId="1" fillId="0" borderId="0" xfId="0" applyNumberFormat="1" applyFont="1" applyBorder="1" applyAlignment="1" applyProtection="1">
      <alignment vertical="center"/>
      <protection hidden="1"/>
    </xf>
    <xf numFmtId="0" fontId="1" fillId="0" borderId="36" xfId="0"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1" fillId="0" borderId="0" xfId="0" applyFont="1" applyAlignment="1" applyProtection="1">
      <alignment vertical="center" shrinkToFit="1"/>
      <protection hidden="1"/>
    </xf>
    <xf numFmtId="0" fontId="1" fillId="0" borderId="37" xfId="0" applyFont="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 fillId="0" borderId="41" xfId="0" applyFont="1" applyBorder="1" applyAlignment="1" applyProtection="1">
      <alignment horizontal="left" vertical="center"/>
      <protection hidden="1"/>
    </xf>
    <xf numFmtId="0" fontId="1" fillId="0" borderId="42" xfId="0" applyFont="1" applyBorder="1" applyAlignment="1" applyProtection="1">
      <alignment horizontal="left" vertical="center"/>
      <protection hidden="1"/>
    </xf>
    <xf numFmtId="0" fontId="1" fillId="0" borderId="42" xfId="0" applyFont="1" applyBorder="1" applyAlignment="1" applyProtection="1">
      <alignment vertical="center" shrinkToFit="1"/>
      <protection hidden="1"/>
    </xf>
    <xf numFmtId="0" fontId="1" fillId="0" borderId="42" xfId="0" applyFont="1" applyBorder="1" applyAlignment="1" applyProtection="1">
      <alignment vertical="center"/>
      <protection hidden="1"/>
    </xf>
    <xf numFmtId="0" fontId="1" fillId="0" borderId="43" xfId="0" applyFont="1" applyBorder="1" applyAlignment="1" applyProtection="1">
      <alignment horizontal="left" vertical="center"/>
      <protection hidden="1"/>
    </xf>
    <xf numFmtId="176" fontId="7" fillId="0" borderId="0" xfId="0" applyNumberFormat="1" applyFont="1" applyBorder="1" applyAlignment="1" applyProtection="1">
      <alignment horizontal="right" vertical="center" shrinkToFit="1"/>
      <protection hidden="1"/>
    </xf>
    <xf numFmtId="0" fontId="6" fillId="0" borderId="0" xfId="0" applyFont="1" applyBorder="1" applyAlignment="1" applyProtection="1">
      <alignment vertical="center"/>
      <protection hidden="1"/>
    </xf>
    <xf numFmtId="180" fontId="1" fillId="0" borderId="15" xfId="0" applyNumberFormat="1"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 fillId="0" borderId="9" xfId="0" applyFont="1" applyFill="1" applyBorder="1" applyAlignment="1" applyProtection="1">
      <alignment vertical="center"/>
      <protection hidden="1"/>
    </xf>
    <xf numFmtId="0" fontId="4" fillId="0" borderId="4" xfId="0" applyFont="1" applyBorder="1" applyAlignment="1" applyProtection="1">
      <alignment horizontal="left" vertical="center"/>
      <protection hidden="1"/>
    </xf>
    <xf numFmtId="0" fontId="1" fillId="0" borderId="44" xfId="0" applyFont="1" applyBorder="1" applyAlignment="1" applyProtection="1">
      <alignment horizontal="left" vertical="center"/>
      <protection hidden="1"/>
    </xf>
    <xf numFmtId="0" fontId="1" fillId="0" borderId="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4" fillId="0" borderId="0"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45" xfId="0" applyFont="1" applyBorder="1" applyAlignment="1" applyProtection="1">
      <alignment horizontal="left" vertical="center"/>
      <protection hidden="1"/>
    </xf>
    <xf numFmtId="0" fontId="4" fillId="0" borderId="12" xfId="0" applyFont="1" applyFill="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46" xfId="0" applyFont="1" applyBorder="1" applyAlignment="1" applyProtection="1">
      <alignment horizontal="right" vertical="center"/>
      <protection hidden="1"/>
    </xf>
    <xf numFmtId="0" fontId="13" fillId="0" borderId="15" xfId="0" applyFont="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5" xfId="0" applyFont="1" applyBorder="1" applyAlignment="1" applyProtection="1">
      <alignment horizontal="right" vertical="center"/>
      <protection hidden="1"/>
    </xf>
    <xf numFmtId="0" fontId="13" fillId="0" borderId="14" xfId="0" applyFont="1" applyBorder="1" applyAlignment="1" applyProtection="1">
      <alignment vertical="center"/>
      <protection hidden="1"/>
    </xf>
    <xf numFmtId="176" fontId="7" fillId="0" borderId="7" xfId="0" applyNumberFormat="1" applyFont="1" applyBorder="1" applyAlignment="1" applyProtection="1">
      <alignment horizontal="right" vertical="center" shrinkToFit="1"/>
      <protection hidden="1"/>
    </xf>
    <xf numFmtId="176" fontId="1" fillId="0" borderId="7" xfId="0" applyNumberFormat="1" applyFont="1" applyBorder="1" applyAlignment="1" applyProtection="1">
      <alignment horizontal="lef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 fillId="0" borderId="47" xfId="0" applyFont="1" applyBorder="1" applyAlignment="1" applyProtection="1">
      <alignment horizontal="left" vertical="center"/>
      <protection hidden="1"/>
    </xf>
    <xf numFmtId="0" fontId="1" fillId="0" borderId="48" xfId="0" applyFont="1" applyBorder="1" applyAlignment="1" applyProtection="1">
      <alignment horizontal="left" vertical="center"/>
      <protection hidden="1"/>
    </xf>
    <xf numFmtId="0" fontId="1" fillId="0" borderId="31" xfId="0" applyFont="1" applyBorder="1" applyAlignment="1" applyProtection="1">
      <alignment horizontal="left" vertical="center"/>
      <protection hidden="1"/>
    </xf>
    <xf numFmtId="0" fontId="7" fillId="0" borderId="14" xfId="0" applyFont="1" applyBorder="1" applyAlignment="1" applyProtection="1">
      <alignment vertical="center"/>
      <protection hidden="1"/>
    </xf>
    <xf numFmtId="0" fontId="1" fillId="0" borderId="15" xfId="0" applyFont="1" applyFill="1" applyBorder="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1" fillId="2" borderId="3" xfId="0" applyFont="1" applyFill="1" applyBorder="1" applyAlignment="1" applyProtection="1">
      <alignment vertical="center"/>
      <protection hidden="1"/>
    </xf>
    <xf numFmtId="0" fontId="1" fillId="2" borderId="11" xfId="0" applyFont="1" applyFill="1" applyBorder="1" applyAlignment="1" applyProtection="1">
      <alignment vertical="center"/>
      <protection hidden="1"/>
    </xf>
    <xf numFmtId="0" fontId="1" fillId="2" borderId="3" xfId="0" applyFont="1" applyFill="1" applyBorder="1" applyAlignment="1" applyProtection="1">
      <alignment horizontal="left" vertical="center"/>
      <protection hidden="1"/>
    </xf>
    <xf numFmtId="0" fontId="1" fillId="2" borderId="11" xfId="0" applyFont="1" applyFill="1"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2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2"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6" xfId="0" applyFont="1" applyBorder="1" applyAlignment="1" applyProtection="1">
      <alignment horizontal="center" vertical="center"/>
      <protection hidden="1"/>
    </xf>
    <xf numFmtId="0" fontId="1" fillId="0" borderId="31" xfId="0" applyFont="1" applyFill="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4" fillId="0" borderId="22"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201" fontId="1" fillId="0" borderId="0" xfId="0" applyNumberFormat="1" applyFont="1" applyBorder="1" applyAlignment="1" applyProtection="1">
      <alignment horizontal="left" vertical="center" wrapText="1"/>
      <protection hidden="1"/>
    </xf>
    <xf numFmtId="191" fontId="1" fillId="0" borderId="0" xfId="0" applyNumberFormat="1" applyFont="1" applyBorder="1" applyAlignment="1" applyProtection="1">
      <alignment horizontal="left" vertical="center"/>
      <protection hidden="1"/>
    </xf>
    <xf numFmtId="191" fontId="1" fillId="0" borderId="0" xfId="0" applyNumberFormat="1" applyFont="1" applyAlignment="1" applyProtection="1">
      <alignment horizontal="left" vertical="center"/>
      <protection hidden="1"/>
    </xf>
    <xf numFmtId="191" fontId="1" fillId="0" borderId="1" xfId="0" applyNumberFormat="1" applyFont="1" applyBorder="1" applyAlignment="1" applyProtection="1">
      <alignment horizontal="left" vertical="center"/>
      <protection hidden="1"/>
    </xf>
    <xf numFmtId="191" fontId="1" fillId="0" borderId="6" xfId="0" applyNumberFormat="1" applyFont="1" applyBorder="1" applyAlignment="1" applyProtection="1">
      <alignment horizontal="left" vertical="center"/>
      <protection hidden="1"/>
    </xf>
    <xf numFmtId="191" fontId="0" fillId="0" borderId="0" xfId="0" applyNumberFormat="1" applyAlignment="1" applyProtection="1">
      <alignment horizontal="left" vertical="center"/>
      <protection hidden="1"/>
    </xf>
    <xf numFmtId="202" fontId="1" fillId="0" borderId="0" xfId="0" applyNumberFormat="1" applyFont="1" applyBorder="1" applyAlignment="1" applyProtection="1">
      <alignment vertical="center"/>
      <protection hidden="1"/>
    </xf>
    <xf numFmtId="0" fontId="1" fillId="3" borderId="11" xfId="0" applyFont="1" applyFill="1" applyBorder="1" applyAlignment="1" applyProtection="1">
      <alignment horizontal="left" vertical="center"/>
      <protection hidden="1"/>
    </xf>
    <xf numFmtId="0" fontId="1" fillId="3" borderId="3"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shrinkToFit="1"/>
      <protection hidden="1"/>
    </xf>
    <xf numFmtId="191" fontId="1" fillId="0" borderId="0" xfId="0" applyNumberFormat="1" applyFont="1" applyBorder="1" applyAlignment="1" applyProtection="1">
      <alignment horizontal="left" vertical="center" shrinkToFit="1"/>
      <protection hidden="1"/>
    </xf>
    <xf numFmtId="0" fontId="1" fillId="0" borderId="7" xfId="0" applyFont="1" applyBorder="1" applyAlignment="1" applyProtection="1">
      <alignment vertical="center" shrinkToFit="1"/>
      <protection hidden="1"/>
    </xf>
    <xf numFmtId="0" fontId="0" fillId="0" borderId="0" xfId="0" applyAlignment="1" applyProtection="1">
      <alignment horizontal="left" vertical="center" shrinkToFit="1"/>
      <protection/>
    </xf>
    <xf numFmtId="0" fontId="0" fillId="0" borderId="0" xfId="0" applyBorder="1" applyAlignment="1" applyProtection="1">
      <alignment horizontal="left" vertical="center" shrinkToFit="1"/>
      <protection/>
    </xf>
    <xf numFmtId="0" fontId="0" fillId="0" borderId="1" xfId="0" applyBorder="1" applyAlignment="1" applyProtection="1">
      <alignment vertical="top" wrapText="1"/>
      <protection/>
    </xf>
    <xf numFmtId="0" fontId="0" fillId="0" borderId="6" xfId="0" applyBorder="1" applyAlignment="1" applyProtection="1">
      <alignment horizontal="left" vertical="center" shrinkToFit="1"/>
      <protection/>
    </xf>
    <xf numFmtId="0" fontId="0" fillId="0" borderId="0" xfId="0" applyBorder="1" applyAlignment="1" applyProtection="1">
      <alignment vertical="top" wrapText="1"/>
      <protection/>
    </xf>
    <xf numFmtId="0" fontId="0" fillId="0" borderId="1" xfId="0" applyBorder="1" applyAlignment="1" applyProtection="1">
      <alignment vertical="top"/>
      <protection/>
    </xf>
    <xf numFmtId="0" fontId="0" fillId="0" borderId="0" xfId="0" applyBorder="1" applyAlignment="1" applyProtection="1">
      <alignment vertical="top"/>
      <protection/>
    </xf>
    <xf numFmtId="0" fontId="1" fillId="0" borderId="49" xfId="0" applyFont="1" applyBorder="1" applyAlignment="1" applyProtection="1">
      <alignment vertical="center" shrinkToFit="1"/>
      <protection hidden="1"/>
    </xf>
    <xf numFmtId="0" fontId="1" fillId="0" borderId="25" xfId="0" applyFont="1" applyBorder="1" applyAlignment="1" applyProtection="1">
      <alignment vertical="center" shrinkToFit="1"/>
      <protection hidden="1"/>
    </xf>
    <xf numFmtId="176" fontId="1" fillId="0" borderId="49" xfId="0" applyNumberFormat="1" applyFont="1" applyBorder="1" applyAlignment="1" applyProtection="1">
      <alignment vertical="center" shrinkToFit="1"/>
      <protection hidden="1"/>
    </xf>
    <xf numFmtId="176" fontId="1" fillId="0" borderId="4" xfId="0" applyNumberFormat="1" applyFont="1" applyBorder="1" applyAlignment="1" applyProtection="1">
      <alignment vertical="center" shrinkToFit="1"/>
      <protection hidden="1"/>
    </xf>
    <xf numFmtId="176" fontId="1" fillId="0" borderId="25" xfId="0" applyNumberFormat="1" applyFont="1" applyBorder="1" applyAlignment="1" applyProtection="1">
      <alignment vertical="center" shrinkToFit="1"/>
      <protection hidden="1"/>
    </xf>
    <xf numFmtId="176" fontId="1" fillId="0" borderId="31" xfId="0" applyNumberFormat="1" applyFont="1" applyBorder="1" applyAlignment="1" applyProtection="1">
      <alignment vertical="center" shrinkToFit="1"/>
      <protection hidden="1"/>
    </xf>
    <xf numFmtId="192" fontId="1" fillId="0" borderId="50" xfId="0" applyNumberFormat="1" applyFont="1" applyBorder="1" applyAlignment="1" applyProtection="1">
      <alignment vertical="center" shrinkToFit="1"/>
      <protection hidden="1"/>
    </xf>
    <xf numFmtId="192" fontId="1" fillId="0" borderId="27" xfId="0" applyNumberFormat="1" applyFont="1" applyBorder="1" applyAlignment="1" applyProtection="1">
      <alignment vertical="center" shrinkToFit="1"/>
      <protection hidden="1"/>
    </xf>
    <xf numFmtId="192" fontId="1" fillId="0" borderId="28" xfId="0" applyNumberFormat="1" applyFont="1" applyBorder="1" applyAlignment="1" applyProtection="1">
      <alignment vertical="center" shrinkToFit="1"/>
      <protection hidden="1"/>
    </xf>
    <xf numFmtId="0" fontId="1" fillId="0" borderId="50" xfId="0" applyFont="1" applyBorder="1" applyAlignment="1" applyProtection="1">
      <alignment vertical="center" shrinkToFit="1"/>
      <protection hidden="1"/>
    </xf>
    <xf numFmtId="0" fontId="1" fillId="0" borderId="28" xfId="0" applyFont="1" applyBorder="1" applyAlignment="1" applyProtection="1">
      <alignment vertical="center" shrinkToFit="1"/>
      <protection hidden="1"/>
    </xf>
    <xf numFmtId="192" fontId="1" fillId="0" borderId="40" xfId="0" applyNumberFormat="1" applyFont="1" applyBorder="1" applyAlignment="1" applyProtection="1">
      <alignment vertical="center" shrinkToFit="1"/>
      <protection hidden="1"/>
    </xf>
    <xf numFmtId="179" fontId="1" fillId="0" borderId="50" xfId="0" applyNumberFormat="1" applyFont="1" applyBorder="1" applyAlignment="1" applyProtection="1">
      <alignment vertical="center" shrinkToFit="1"/>
      <protection hidden="1"/>
    </xf>
    <xf numFmtId="179" fontId="1" fillId="0" borderId="27" xfId="0" applyNumberFormat="1" applyFont="1" applyBorder="1" applyAlignment="1" applyProtection="1">
      <alignment vertical="center" shrinkToFit="1"/>
      <protection hidden="1"/>
    </xf>
    <xf numFmtId="179" fontId="1" fillId="0" borderId="28" xfId="0" applyNumberFormat="1" applyFont="1" applyBorder="1" applyAlignment="1" applyProtection="1">
      <alignment vertical="center" shrinkToFit="1"/>
      <protection hidden="1"/>
    </xf>
    <xf numFmtId="0" fontId="1" fillId="0" borderId="15" xfId="0" applyFont="1" applyBorder="1" applyAlignment="1" applyProtection="1">
      <alignment vertical="center" shrinkToFit="1"/>
      <protection hidden="1"/>
    </xf>
    <xf numFmtId="176" fontId="1" fillId="0" borderId="1"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6" xfId="0" applyNumberFormat="1" applyFont="1" applyFill="1" applyBorder="1" applyAlignment="1" applyProtection="1">
      <alignment vertical="center" shrinkToFit="1"/>
      <protection hidden="1"/>
    </xf>
    <xf numFmtId="0" fontId="1" fillId="0" borderId="7" xfId="0" applyFont="1" applyBorder="1" applyAlignment="1" applyProtection="1">
      <alignment horizontal="center" vertical="center" shrinkToFit="1"/>
      <protection hidden="1"/>
    </xf>
    <xf numFmtId="191" fontId="1" fillId="0" borderId="0" xfId="0" applyNumberFormat="1" applyFont="1" applyBorder="1" applyAlignment="1" applyProtection="1" quotePrefix="1">
      <alignment horizontal="left" vertical="center" shrinkToFit="1"/>
      <protection hidden="1"/>
    </xf>
    <xf numFmtId="0" fontId="1" fillId="0" borderId="15" xfId="0" applyFont="1" applyBorder="1" applyAlignment="1" applyProtection="1">
      <alignment horizontal="right" vertical="center" shrinkToFit="1"/>
      <protection hidden="1"/>
    </xf>
    <xf numFmtId="0" fontId="1" fillId="0" borderId="16" xfId="0" applyFont="1" applyBorder="1" applyAlignment="1" applyProtection="1">
      <alignment horizontal="right" vertical="center" shrinkToFit="1"/>
      <protection hidden="1"/>
    </xf>
    <xf numFmtId="0" fontId="1" fillId="0" borderId="16" xfId="0" applyFont="1" applyBorder="1" applyAlignment="1" applyProtection="1">
      <alignment vertical="center" shrinkToFit="1"/>
      <protection hidden="1"/>
    </xf>
    <xf numFmtId="0" fontId="0" fillId="0" borderId="0" xfId="0" applyBorder="1" applyAlignment="1">
      <alignment vertical="center"/>
    </xf>
    <xf numFmtId="0" fontId="1" fillId="0" borderId="1" xfId="0" applyFont="1" applyBorder="1" applyAlignment="1">
      <alignment vertical="center" shrinkToFit="1"/>
    </xf>
    <xf numFmtId="0" fontId="1" fillId="0" borderId="0" xfId="0" applyFont="1" applyBorder="1" applyAlignment="1">
      <alignment vertical="center" shrinkToFit="1"/>
    </xf>
    <xf numFmtId="0" fontId="1" fillId="0" borderId="21" xfId="0" applyFont="1" applyBorder="1" applyAlignment="1">
      <alignment vertical="center" shrinkToFit="1"/>
    </xf>
    <xf numFmtId="0" fontId="1" fillId="0" borderId="6" xfId="0" applyFont="1" applyBorder="1" applyAlignment="1">
      <alignment vertical="center" shrinkToFit="1"/>
    </xf>
    <xf numFmtId="0" fontId="1" fillId="0" borderId="1"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6" fillId="0" borderId="6" xfId="0" applyFont="1" applyBorder="1" applyAlignment="1">
      <alignment vertical="center" shrinkToFit="1"/>
    </xf>
    <xf numFmtId="0" fontId="6" fillId="0" borderId="12"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vertical="center" shrinkToFit="1"/>
    </xf>
    <xf numFmtId="0" fontId="6" fillId="0" borderId="23" xfId="0" applyFont="1" applyBorder="1" applyAlignment="1">
      <alignment vertical="center" shrinkToFit="1"/>
    </xf>
    <xf numFmtId="0" fontId="6" fillId="0" borderId="13" xfId="0" applyFont="1" applyBorder="1" applyAlignment="1">
      <alignment vertical="center" shrinkToFit="1"/>
    </xf>
    <xf numFmtId="177" fontId="1" fillId="0" borderId="37" xfId="0" applyNumberFormat="1" applyFont="1" applyFill="1" applyBorder="1" applyAlignment="1" applyProtection="1">
      <alignment vertical="center" shrinkToFit="1"/>
      <protection hidden="1"/>
    </xf>
    <xf numFmtId="177" fontId="1" fillId="0" borderId="7" xfId="0" applyNumberFormat="1" applyFont="1" applyFill="1" applyBorder="1" applyAlignment="1" applyProtection="1">
      <alignment vertical="center" shrinkToFit="1"/>
      <protection hidden="1"/>
    </xf>
    <xf numFmtId="177" fontId="1" fillId="0" borderId="35" xfId="0" applyNumberFormat="1" applyFont="1" applyFill="1" applyBorder="1" applyAlignment="1" applyProtection="1">
      <alignment vertical="center" shrinkToFit="1"/>
      <protection hidden="1"/>
    </xf>
    <xf numFmtId="196" fontId="1" fillId="0" borderId="37" xfId="0" applyNumberFormat="1" applyFont="1" applyFill="1" applyBorder="1" applyAlignment="1" applyProtection="1">
      <alignment vertical="center" shrinkToFit="1"/>
      <protection hidden="1"/>
    </xf>
    <xf numFmtId="196" fontId="1" fillId="0" borderId="7" xfId="0" applyNumberFormat="1" applyFont="1" applyFill="1" applyBorder="1" applyAlignment="1" applyProtection="1">
      <alignment vertical="center" shrinkToFit="1"/>
      <protection hidden="1"/>
    </xf>
    <xf numFmtId="196" fontId="1" fillId="0" borderId="35" xfId="0" applyNumberFormat="1" applyFont="1" applyFill="1" applyBorder="1" applyAlignment="1" applyProtection="1">
      <alignment vertical="center" shrinkToFit="1"/>
      <protection hidden="1"/>
    </xf>
    <xf numFmtId="0" fontId="0" fillId="0" borderId="20" xfId="0"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29" fillId="0" borderId="20" xfId="0" applyFont="1" applyBorder="1" applyAlignment="1" applyProtection="1">
      <alignment horizontal="left" vertical="center"/>
      <protection hidden="1"/>
    </xf>
    <xf numFmtId="0" fontId="29" fillId="0" borderId="0"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29" fillId="0" borderId="33"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35"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34" fillId="0" borderId="27" xfId="0" applyFont="1" applyBorder="1" applyAlignment="1" applyProtection="1">
      <alignment horizontal="left" vertical="center" wrapText="1"/>
      <protection hidden="1"/>
    </xf>
    <xf numFmtId="177" fontId="8" fillId="2" borderId="50" xfId="0" applyNumberFormat="1" applyFont="1" applyFill="1" applyBorder="1" applyAlignment="1" applyProtection="1">
      <alignment horizontal="left" vertical="center"/>
      <protection hidden="1" locked="0"/>
    </xf>
    <xf numFmtId="0" fontId="1" fillId="0" borderId="16" xfId="0" applyFont="1" applyBorder="1" applyAlignment="1" applyProtection="1">
      <alignment vertical="center" wrapText="1"/>
      <protection hidden="1"/>
    </xf>
    <xf numFmtId="0" fontId="1" fillId="0" borderId="15" xfId="0" applyFont="1" applyBorder="1" applyAlignment="1" applyProtection="1">
      <alignment vertical="center" wrapText="1"/>
      <protection hidden="1"/>
    </xf>
    <xf numFmtId="0" fontId="13" fillId="0" borderId="14"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0" fontId="3" fillId="0" borderId="23" xfId="0" applyFont="1" applyBorder="1" applyAlignment="1" applyProtection="1">
      <alignment vertical="center" wrapText="1"/>
      <protection hidden="1"/>
    </xf>
    <xf numFmtId="0" fontId="30" fillId="2" borderId="15" xfId="0" applyFont="1" applyFill="1" applyBorder="1" applyAlignment="1" applyProtection="1">
      <alignment horizontal="center" vertical="center"/>
      <protection hidden="1" locked="0"/>
    </xf>
    <xf numFmtId="0" fontId="30" fillId="2" borderId="16" xfId="0" applyFont="1" applyFill="1" applyBorder="1" applyAlignment="1" applyProtection="1">
      <alignment horizontal="center" vertical="center"/>
      <protection hidden="1" locked="0"/>
    </xf>
    <xf numFmtId="0" fontId="3" fillId="0" borderId="17"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3" fillId="0" borderId="19" xfId="0" applyFont="1" applyBorder="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5" xfId="0" applyFont="1" applyBorder="1" applyAlignment="1" applyProtection="1">
      <alignment vertical="center" wrapText="1"/>
      <protection hidden="1"/>
    </xf>
    <xf numFmtId="0" fontId="30" fillId="2" borderId="14" xfId="0" applyFont="1" applyFill="1" applyBorder="1" applyAlignment="1" applyProtection="1">
      <alignment horizontal="center" vertical="center"/>
      <protection hidden="1" locked="0"/>
    </xf>
    <xf numFmtId="0" fontId="3" fillId="0" borderId="24" xfId="0" applyFont="1" applyBorder="1" applyAlignment="1" applyProtection="1">
      <alignment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2" fillId="2" borderId="11" xfId="0" applyFont="1" applyFill="1" applyBorder="1" applyAlignment="1" applyProtection="1">
      <alignment horizontal="center" vertical="center" wrapText="1"/>
      <protection hidden="1"/>
    </xf>
    <xf numFmtId="0" fontId="32" fillId="2" borderId="52" xfId="0" applyFont="1" applyFill="1" applyBorder="1" applyAlignment="1" applyProtection="1">
      <alignment horizontal="center" vertical="center"/>
      <protection hidden="1"/>
    </xf>
    <xf numFmtId="0" fontId="32" fillId="2" borderId="3" xfId="0" applyFont="1" applyFill="1" applyBorder="1" applyAlignment="1" applyProtection="1">
      <alignment horizontal="center" vertical="center" wrapText="1"/>
      <protection hidden="1"/>
    </xf>
    <xf numFmtId="0" fontId="0" fillId="0" borderId="4" xfId="0" applyFont="1" applyBorder="1" applyAlignment="1">
      <alignment vertical="center" wrapText="1"/>
    </xf>
    <xf numFmtId="0" fontId="0" fillId="0" borderId="31" xfId="0" applyFont="1" applyBorder="1" applyAlignment="1">
      <alignment vertical="center" wrapText="1"/>
    </xf>
    <xf numFmtId="0" fontId="3" fillId="0" borderId="3" xfId="0" applyFont="1" applyBorder="1" applyAlignment="1" applyProtection="1">
      <alignment vertical="center" wrapText="1"/>
      <protection hidden="1"/>
    </xf>
    <xf numFmtId="0" fontId="0" fillId="0" borderId="2" xfId="0" applyFont="1" applyBorder="1" applyAlignment="1">
      <alignment vertical="center" wrapText="1"/>
    </xf>
    <xf numFmtId="0" fontId="0" fillId="0" borderId="38" xfId="0" applyFont="1" applyBorder="1" applyAlignment="1">
      <alignment vertical="center" wrapText="1"/>
    </xf>
    <xf numFmtId="0" fontId="32" fillId="2" borderId="53" xfId="0" applyFont="1" applyFill="1" applyBorder="1" applyAlignment="1" applyProtection="1">
      <alignment horizontal="center" vertical="center"/>
      <protection hidden="1"/>
    </xf>
    <xf numFmtId="0" fontId="0" fillId="0" borderId="49"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25" xfId="0"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0" fillId="0" borderId="13" xfId="0" applyBorder="1" applyAlignment="1" applyProtection="1">
      <alignment vertical="center" shrinkToFit="1"/>
      <protection hidden="1"/>
    </xf>
    <xf numFmtId="0" fontId="13" fillId="0" borderId="2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0" fillId="0" borderId="22" xfId="0" applyBorder="1" applyAlignment="1" applyProtection="1">
      <alignment vertical="center" shrinkToFit="1"/>
      <protection hidden="1"/>
    </xf>
    <xf numFmtId="0" fontId="0" fillId="0" borderId="5" xfId="0" applyBorder="1" applyAlignment="1" applyProtection="1">
      <alignment vertical="center" shrinkToFit="1"/>
      <protection hidden="1"/>
    </xf>
    <xf numFmtId="0" fontId="13" fillId="0" borderId="24"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4" fillId="0" borderId="18" xfId="0" applyFont="1" applyBorder="1" applyAlignment="1" applyProtection="1">
      <alignment vertical="center" wrapText="1"/>
      <protection hidden="1"/>
    </xf>
    <xf numFmtId="0" fontId="4" fillId="0" borderId="32" xfId="0" applyFont="1" applyBorder="1" applyAlignment="1" applyProtection="1">
      <alignment vertical="center" wrapText="1"/>
      <protection hidden="1"/>
    </xf>
    <xf numFmtId="0" fontId="11" fillId="0" borderId="28" xfId="0" applyFont="1" applyBorder="1" applyAlignment="1" applyProtection="1">
      <alignment horizontal="left" vertical="center" shrinkToFit="1"/>
      <protection hidden="1"/>
    </xf>
    <xf numFmtId="0" fontId="11" fillId="0" borderId="27" xfId="0" applyFont="1" applyBorder="1" applyAlignment="1" applyProtection="1">
      <alignment horizontal="left" vertical="center" shrinkToFit="1"/>
      <protection hidden="1"/>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202" fontId="0" fillId="0" borderId="54" xfId="0" applyNumberFormat="1" applyBorder="1" applyAlignment="1">
      <alignment horizontal="right" vertical="center" shrinkToFit="1"/>
    </xf>
    <xf numFmtId="202" fontId="0" fillId="0" borderId="55" xfId="0" applyNumberFormat="1" applyBorder="1" applyAlignment="1">
      <alignment horizontal="right" vertical="center" shrinkToFit="1"/>
    </xf>
    <xf numFmtId="202" fontId="0" fillId="0" borderId="56" xfId="0" applyNumberFormat="1" applyBorder="1" applyAlignment="1">
      <alignment horizontal="right" vertical="center" shrinkToFit="1"/>
    </xf>
    <xf numFmtId="202" fontId="0" fillId="0" borderId="57" xfId="0" applyNumberFormat="1" applyBorder="1" applyAlignment="1">
      <alignment horizontal="right" vertical="center" shrinkToFi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202" fontId="0" fillId="2" borderId="58" xfId="0" applyNumberFormat="1" applyFill="1" applyBorder="1" applyAlignment="1">
      <alignment horizontal="right" vertical="center" shrinkToFit="1"/>
    </xf>
    <xf numFmtId="202" fontId="0" fillId="2" borderId="59" xfId="0" applyNumberFormat="1" applyFill="1" applyBorder="1" applyAlignment="1">
      <alignment horizontal="right" vertical="center" shrinkToFit="1"/>
    </xf>
    <xf numFmtId="0" fontId="27" fillId="0" borderId="24" xfId="0" applyFont="1" applyBorder="1" applyAlignment="1">
      <alignment horizontal="center" vertical="center" wrapText="1"/>
    </xf>
    <xf numFmtId="0" fontId="27" fillId="0" borderId="4" xfId="0" applyFont="1" applyBorder="1" applyAlignment="1">
      <alignment horizontal="center" vertical="center"/>
    </xf>
    <xf numFmtId="0" fontId="27" fillId="0" borderId="3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9" fillId="0" borderId="60" xfId="0" applyFont="1" applyBorder="1" applyAlignment="1">
      <alignment horizontal="center" vertical="center"/>
    </xf>
    <xf numFmtId="0" fontId="9" fillId="0" borderId="58"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1" xfId="0" applyFont="1" applyBorder="1" applyAlignment="1">
      <alignment horizontal="center" vertical="center" wrapText="1"/>
    </xf>
    <xf numFmtId="202" fontId="0" fillId="0" borderId="58" xfId="0" applyNumberFormat="1" applyBorder="1" applyAlignment="1">
      <alignment horizontal="right" vertical="center" shrinkToFit="1"/>
    </xf>
    <xf numFmtId="202" fontId="0" fillId="0" borderId="61" xfId="0" applyNumberFormat="1" applyBorder="1" applyAlignment="1">
      <alignment horizontal="right" vertical="center" shrinkToFit="1"/>
    </xf>
    <xf numFmtId="202" fontId="0" fillId="0" borderId="59" xfId="0" applyNumberFormat="1" applyBorder="1" applyAlignment="1">
      <alignment horizontal="right" vertical="center" shrinkToFit="1"/>
    </xf>
    <xf numFmtId="202" fontId="0" fillId="0" borderId="62" xfId="0" applyNumberFormat="1" applyBorder="1" applyAlignment="1">
      <alignment horizontal="right" vertical="center" shrinkToFit="1"/>
    </xf>
    <xf numFmtId="0" fontId="0" fillId="2" borderId="60" xfId="0" applyFill="1" applyBorder="1" applyAlignment="1">
      <alignment horizontal="center" vertical="center"/>
    </xf>
    <xf numFmtId="0" fontId="0" fillId="2" borderId="58" xfId="0" applyFill="1" applyBorder="1" applyAlignment="1">
      <alignment horizontal="center" vertical="center"/>
    </xf>
    <xf numFmtId="0" fontId="0" fillId="2" borderId="33" xfId="0" applyFill="1" applyBorder="1" applyAlignment="1">
      <alignment horizontal="left" vertical="center"/>
    </xf>
    <xf numFmtId="0" fontId="0" fillId="2" borderId="7" xfId="0" applyFill="1" applyBorder="1" applyAlignment="1">
      <alignment horizontal="left" vertical="center"/>
    </xf>
    <xf numFmtId="0" fontId="0" fillId="2" borderId="34" xfId="0" applyFill="1" applyBorder="1" applyAlignment="1">
      <alignment horizontal="left" vertical="center"/>
    </xf>
    <xf numFmtId="0" fontId="0" fillId="2" borderId="63" xfId="0" applyFill="1" applyBorder="1" applyAlignment="1">
      <alignment horizontal="center" vertical="center"/>
    </xf>
    <xf numFmtId="0" fontId="0" fillId="2" borderId="59" xfId="0"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177" fontId="8" fillId="2" borderId="27" xfId="0" applyNumberFormat="1" applyFont="1" applyFill="1" applyBorder="1" applyAlignment="1" applyProtection="1">
      <alignment horizontal="left" vertical="center"/>
      <protection hidden="1" locked="0"/>
    </xf>
    <xf numFmtId="177" fontId="8" fillId="2" borderId="40" xfId="0" applyNumberFormat="1" applyFont="1" applyFill="1" applyBorder="1" applyAlignment="1" applyProtection="1">
      <alignment horizontal="left" vertical="center"/>
      <protection hidden="1" locked="0"/>
    </xf>
    <xf numFmtId="0" fontId="30" fillId="2" borderId="36" xfId="0" applyFont="1" applyFill="1" applyBorder="1" applyAlignment="1" applyProtection="1">
      <alignment horizontal="center" vertical="center"/>
      <protection hidden="1" locked="0"/>
    </xf>
    <xf numFmtId="0" fontId="30" fillId="2" borderId="18" xfId="0" applyFont="1" applyFill="1" applyBorder="1" applyAlignment="1" applyProtection="1">
      <alignment horizontal="center" vertical="center"/>
      <protection hidden="1" locked="0"/>
    </xf>
    <xf numFmtId="0" fontId="30" fillId="2" borderId="32" xfId="0" applyFont="1" applyFill="1" applyBorder="1" applyAlignment="1" applyProtection="1">
      <alignment horizontal="center" vertical="center"/>
      <protection hidden="1" locked="0"/>
    </xf>
    <xf numFmtId="0" fontId="30" fillId="2" borderId="12" xfId="0" applyFont="1" applyFill="1" applyBorder="1" applyAlignment="1" applyProtection="1">
      <alignment horizontal="center" vertical="center"/>
      <protection hidden="1" locked="0"/>
    </xf>
    <xf numFmtId="0" fontId="30" fillId="2" borderId="5" xfId="0" applyFont="1" applyFill="1" applyBorder="1" applyAlignment="1" applyProtection="1">
      <alignment horizontal="center" vertical="center"/>
      <protection hidden="1" locked="0"/>
    </xf>
    <xf numFmtId="0" fontId="30" fillId="2" borderId="13" xfId="0" applyFont="1" applyFill="1" applyBorder="1" applyAlignment="1" applyProtection="1">
      <alignment horizontal="center" vertical="center"/>
      <protection hidden="1" locked="0"/>
    </xf>
    <xf numFmtId="0" fontId="4" fillId="0" borderId="26"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3" fillId="0" borderId="37" xfId="0" applyFont="1" applyBorder="1" applyAlignment="1" applyProtection="1">
      <alignment vertical="center" wrapText="1"/>
      <protection hidden="1"/>
    </xf>
    <xf numFmtId="0" fontId="0" fillId="0" borderId="7" xfId="0" applyFont="1" applyBorder="1" applyAlignment="1">
      <alignment vertical="center" wrapText="1"/>
    </xf>
    <xf numFmtId="0" fontId="0" fillId="0" borderId="35" xfId="0" applyFont="1" applyBorder="1" applyAlignment="1">
      <alignment vertical="center" wrapText="1"/>
    </xf>
    <xf numFmtId="0" fontId="6" fillId="0" borderId="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 fillId="0" borderId="0" xfId="0" applyFont="1" applyBorder="1" applyAlignment="1" applyProtection="1">
      <alignment vertical="center" shrinkToFit="1"/>
      <protection hidden="1"/>
    </xf>
    <xf numFmtId="0" fontId="6" fillId="0" borderId="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201" fontId="15" fillId="0" borderId="8" xfId="0" applyNumberFormat="1" applyFont="1" applyFill="1" applyBorder="1" applyAlignment="1" applyProtection="1">
      <alignment horizontal="right" vertical="center" shrinkToFit="1"/>
      <protection hidden="1"/>
    </xf>
    <xf numFmtId="201" fontId="15" fillId="0" borderId="9" xfId="0" applyNumberFormat="1" applyFont="1" applyFill="1" applyBorder="1" applyAlignment="1" applyProtection="1">
      <alignment horizontal="right" vertical="center" shrinkToFit="1"/>
      <protection hidden="1"/>
    </xf>
    <xf numFmtId="201" fontId="15" fillId="0" borderId="10" xfId="0" applyNumberFormat="1" applyFont="1" applyFill="1" applyBorder="1" applyAlignment="1" applyProtection="1">
      <alignment horizontal="right" vertical="center" shrinkToFit="1"/>
      <protection hidden="1"/>
    </xf>
    <xf numFmtId="0" fontId="1" fillId="0" borderId="6" xfId="0" applyFont="1" applyBorder="1" applyAlignment="1" applyProtection="1">
      <alignment vertical="center" shrinkToFit="1"/>
      <protection hidden="1"/>
    </xf>
    <xf numFmtId="0" fontId="1" fillId="0" borderId="1" xfId="0" applyFont="1" applyBorder="1" applyAlignment="1" applyProtection="1">
      <alignment vertical="center" shrinkToFit="1"/>
      <protection hidden="1"/>
    </xf>
    <xf numFmtId="0" fontId="16" fillId="0" borderId="24"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25"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21"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23"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shrinkToFit="1"/>
      <protection hidden="1"/>
    </xf>
    <xf numFmtId="0" fontId="1" fillId="0" borderId="0" xfId="0" applyFont="1" applyBorder="1" applyAlignment="1" applyProtection="1">
      <alignment horizontal="center" vertical="center" shrinkToFit="1"/>
      <protection hidden="1"/>
    </xf>
    <xf numFmtId="0" fontId="1" fillId="0" borderId="5"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0" fillId="0" borderId="67" xfId="0" applyBorder="1" applyAlignment="1" applyProtection="1">
      <alignment horizontal="left" vertical="center" shrinkToFit="1"/>
      <protection hidden="1"/>
    </xf>
    <xf numFmtId="0" fontId="0" fillId="0" borderId="15" xfId="0" applyBorder="1" applyAlignment="1" applyProtection="1">
      <alignment horizontal="left" vertical="center" shrinkToFit="1"/>
      <protection hidden="1"/>
    </xf>
    <xf numFmtId="0" fontId="0" fillId="0" borderId="16" xfId="0" applyBorder="1" applyAlignment="1" applyProtection="1">
      <alignment horizontal="left" vertical="center" shrinkToFit="1"/>
      <protection hidden="1"/>
    </xf>
    <xf numFmtId="0" fontId="1" fillId="0" borderId="0"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1" fillId="0" borderId="20" xfId="0" applyFont="1" applyFill="1" applyBorder="1" applyAlignment="1" applyProtection="1">
      <alignment vertical="center" shrinkToFit="1"/>
      <protection hidden="1"/>
    </xf>
    <xf numFmtId="0" fontId="1" fillId="0" borderId="0" xfId="0" applyFont="1" applyAlignment="1" applyProtection="1">
      <alignment vertical="center" shrinkToFit="1"/>
      <protection hidden="1"/>
    </xf>
    <xf numFmtId="201" fontId="15" fillId="0" borderId="26" xfId="0" applyNumberFormat="1" applyFont="1" applyBorder="1" applyAlignment="1" applyProtection="1">
      <alignment horizontal="right" vertical="center" shrinkToFit="1"/>
      <protection hidden="1"/>
    </xf>
    <xf numFmtId="201" fontId="15" fillId="0" borderId="27" xfId="0" applyNumberFormat="1" applyFont="1" applyBorder="1" applyAlignment="1" applyProtection="1">
      <alignment horizontal="right" vertical="center" shrinkToFit="1"/>
      <protection hidden="1"/>
    </xf>
    <xf numFmtId="201" fontId="15" fillId="0" borderId="40" xfId="0" applyNumberFormat="1" applyFont="1" applyBorder="1" applyAlignment="1" applyProtection="1">
      <alignment horizontal="right" vertical="center" shrinkToFit="1"/>
      <protection hidden="1"/>
    </xf>
    <xf numFmtId="0" fontId="1" fillId="0" borderId="0" xfId="0" applyFont="1" applyFill="1" applyBorder="1" applyAlignment="1" applyProtection="1">
      <alignment horizontal="left" vertical="center" shrinkToFit="1"/>
      <protection hidden="1"/>
    </xf>
    <xf numFmtId="0" fontId="1" fillId="0" borderId="6" xfId="0" applyFont="1" applyFill="1" applyBorder="1" applyAlignment="1" applyProtection="1">
      <alignment horizontal="left" vertical="center" shrinkToFit="1"/>
      <protection hidden="1"/>
    </xf>
    <xf numFmtId="0" fontId="1" fillId="0" borderId="0" xfId="0" applyFont="1" applyAlignment="1" applyProtection="1">
      <alignment horizontal="left" vertical="center" shrinkToFit="1"/>
      <protection hidden="1"/>
    </xf>
    <xf numFmtId="0" fontId="1" fillId="0" borderId="6" xfId="0" applyFont="1" applyBorder="1" applyAlignment="1" applyProtection="1">
      <alignment horizontal="left" vertical="center" shrinkToFit="1"/>
      <protection hidden="1"/>
    </xf>
    <xf numFmtId="0" fontId="1" fillId="0" borderId="0" xfId="0" applyFont="1" applyBorder="1" applyAlignment="1" applyProtection="1">
      <alignment horizontal="left" vertical="center" shrinkToFit="1"/>
      <protection hidden="1"/>
    </xf>
    <xf numFmtId="0" fontId="24" fillId="0" borderId="24" xfId="0" applyFont="1" applyBorder="1" applyAlignment="1" applyProtection="1">
      <alignment horizontal="center" vertical="center" shrinkToFit="1"/>
      <protection hidden="1"/>
    </xf>
    <xf numFmtId="0" fontId="24" fillId="0" borderId="4" xfId="0" applyFont="1" applyBorder="1" applyAlignment="1" applyProtection="1">
      <alignment horizontal="center" vertical="center" shrinkToFit="1"/>
      <protection hidden="1"/>
    </xf>
    <xf numFmtId="0" fontId="24" fillId="0" borderId="31" xfId="0" applyFont="1" applyBorder="1" applyAlignment="1" applyProtection="1">
      <alignment horizontal="center" vertical="center" shrinkToFit="1"/>
      <protection hidden="1"/>
    </xf>
    <xf numFmtId="0" fontId="17" fillId="2" borderId="12" xfId="0" applyFont="1" applyFill="1" applyBorder="1" applyAlignment="1" applyProtection="1">
      <alignment horizontal="right" vertical="center" shrinkToFit="1"/>
      <protection hidden="1" locked="0"/>
    </xf>
    <xf numFmtId="0" fontId="17" fillId="2" borderId="5" xfId="0" applyFont="1" applyFill="1" applyBorder="1" applyAlignment="1" applyProtection="1">
      <alignment horizontal="right" vertical="center" shrinkToFit="1"/>
      <protection hidden="1" locked="0"/>
    </xf>
    <xf numFmtId="0" fontId="8" fillId="0" borderId="5" xfId="0" applyFont="1" applyBorder="1" applyAlignment="1" applyProtection="1">
      <alignment horizontal="left" vertical="center" shrinkToFit="1"/>
      <protection hidden="1"/>
    </xf>
    <xf numFmtId="0" fontId="8" fillId="0" borderId="13" xfId="0" applyFont="1" applyBorder="1" applyAlignment="1" applyProtection="1">
      <alignment horizontal="left" vertical="center" shrinkToFit="1"/>
      <protection hidden="1"/>
    </xf>
    <xf numFmtId="0" fontId="1" fillId="0" borderId="0" xfId="0" applyFont="1" applyFill="1" applyBorder="1" applyAlignment="1" applyProtection="1">
      <alignment vertical="center" shrinkToFit="1"/>
      <protection hidden="1"/>
    </xf>
    <xf numFmtId="0" fontId="0" fillId="0" borderId="67"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1" fillId="0" borderId="17" xfId="0" applyFont="1" applyBorder="1" applyAlignment="1" applyProtection="1">
      <alignment vertical="center" shrinkToFit="1"/>
      <protection hidden="1"/>
    </xf>
    <xf numFmtId="0" fontId="1" fillId="0" borderId="18" xfId="0" applyFont="1" applyBorder="1" applyAlignment="1" applyProtection="1">
      <alignment vertical="center" shrinkToFit="1"/>
      <protection hidden="1"/>
    </xf>
    <xf numFmtId="0" fontId="1" fillId="0" borderId="32" xfId="0" applyFont="1" applyBorder="1" applyAlignment="1" applyProtection="1">
      <alignment vertical="center" shrinkToFit="1"/>
      <protection hidden="1"/>
    </xf>
    <xf numFmtId="201" fontId="15" fillId="0" borderId="39" xfId="0" applyNumberFormat="1" applyFont="1" applyBorder="1" applyAlignment="1" applyProtection="1">
      <alignment horizontal="right" vertical="center" shrinkToFit="1"/>
      <protection hidden="1"/>
    </xf>
    <xf numFmtId="201" fontId="15" fillId="0" borderId="2" xfId="0" applyNumberFormat="1" applyFont="1" applyBorder="1" applyAlignment="1" applyProtection="1">
      <alignment horizontal="right" vertical="center" shrinkToFit="1"/>
      <protection hidden="1"/>
    </xf>
    <xf numFmtId="201" fontId="15" fillId="0" borderId="38" xfId="0" applyNumberFormat="1" applyFont="1" applyBorder="1" applyAlignment="1" applyProtection="1">
      <alignment horizontal="right" vertical="center" shrinkToFit="1"/>
      <protection hidden="1"/>
    </xf>
    <xf numFmtId="0" fontId="30" fillId="2" borderId="24" xfId="0" applyFont="1" applyFill="1" applyBorder="1" applyAlignment="1" applyProtection="1">
      <alignment horizontal="center" vertical="center"/>
      <protection hidden="1" locked="0"/>
    </xf>
    <xf numFmtId="0" fontId="30" fillId="2" borderId="4" xfId="0" applyFont="1" applyFill="1" applyBorder="1" applyAlignment="1" applyProtection="1">
      <alignment horizontal="center" vertical="center"/>
      <protection hidden="1" locked="0"/>
    </xf>
    <xf numFmtId="0" fontId="30" fillId="2" borderId="31" xfId="0" applyFont="1" applyFill="1" applyBorder="1" applyAlignment="1" applyProtection="1">
      <alignment horizontal="center" vertical="center"/>
      <protection hidden="1" locked="0"/>
    </xf>
    <xf numFmtId="0" fontId="31" fillId="0" borderId="37" xfId="0" applyFont="1" applyBorder="1" applyAlignment="1">
      <alignment horizontal="center" vertical="center"/>
    </xf>
    <xf numFmtId="0" fontId="31" fillId="0" borderId="7" xfId="0" applyFont="1" applyBorder="1" applyAlignment="1">
      <alignment horizontal="center" vertical="center"/>
    </xf>
    <xf numFmtId="0" fontId="31" fillId="0" borderId="35" xfId="0" applyFont="1" applyBorder="1" applyAlignment="1">
      <alignment horizontal="center" vertical="center"/>
    </xf>
    <xf numFmtId="0" fontId="19" fillId="2" borderId="39" xfId="0" applyFont="1" applyFill="1" applyBorder="1" applyAlignment="1" applyProtection="1">
      <alignment horizontal="left" vertical="center" shrinkToFit="1"/>
      <protection hidden="1" locked="0"/>
    </xf>
    <xf numFmtId="0" fontId="20" fillId="0" borderId="2" xfId="0" applyFont="1" applyBorder="1" applyAlignment="1" applyProtection="1">
      <alignment horizontal="left" vertical="center" shrinkToFit="1"/>
      <protection locked="0"/>
    </xf>
    <xf numFmtId="0" fontId="20" fillId="0" borderId="11" xfId="0" applyFont="1" applyBorder="1" applyAlignment="1" applyProtection="1">
      <alignment horizontal="left" vertical="center" shrinkToFit="1"/>
      <protection locked="0"/>
    </xf>
    <xf numFmtId="0" fontId="1" fillId="0" borderId="7" xfId="0" applyFont="1" applyBorder="1" applyAlignment="1" applyProtection="1">
      <alignment horizontal="center" vertical="center" shrinkToFit="1"/>
      <protection hidden="1"/>
    </xf>
    <xf numFmtId="0" fontId="19" fillId="2" borderId="3" xfId="0" applyFont="1" applyFill="1" applyBorder="1" applyAlignment="1" applyProtection="1">
      <alignment horizontal="center" vertical="center" shrinkToFit="1"/>
      <protection hidden="1" locked="0"/>
    </xf>
    <xf numFmtId="0" fontId="19" fillId="2" borderId="2" xfId="0" applyFont="1" applyFill="1" applyBorder="1" applyAlignment="1" applyProtection="1">
      <alignment horizontal="center" vertical="center" shrinkToFit="1"/>
      <protection hidden="1" locked="0"/>
    </xf>
    <xf numFmtId="0" fontId="19" fillId="2" borderId="38" xfId="0" applyFont="1" applyFill="1" applyBorder="1" applyAlignment="1" applyProtection="1">
      <alignment horizontal="center" vertical="center" shrinkToFit="1"/>
      <protection hidden="1" locked="0"/>
    </xf>
    <xf numFmtId="0" fontId="19" fillId="2" borderId="50" xfId="0" applyFont="1" applyFill="1" applyBorder="1" applyAlignment="1" applyProtection="1">
      <alignment horizontal="center" vertical="center" shrinkToFit="1"/>
      <protection hidden="1" locked="0"/>
    </xf>
    <xf numFmtId="0" fontId="19" fillId="2" borderId="27" xfId="0" applyFont="1" applyFill="1" applyBorder="1" applyAlignment="1" applyProtection="1">
      <alignment horizontal="center" vertical="center" shrinkToFit="1"/>
      <protection hidden="1" locked="0"/>
    </xf>
    <xf numFmtId="0" fontId="19" fillId="2" borderId="40" xfId="0" applyFont="1" applyFill="1" applyBorder="1" applyAlignment="1" applyProtection="1">
      <alignment horizontal="center" vertical="center" shrinkToFit="1"/>
      <protection hidden="1" locked="0"/>
    </xf>
    <xf numFmtId="0" fontId="3" fillId="0" borderId="0" xfId="0" applyFont="1" applyBorder="1" applyAlignment="1" applyProtection="1">
      <alignment horizontal="left" vertical="center" wrapText="1"/>
      <protection hidden="1"/>
    </xf>
    <xf numFmtId="176" fontId="1" fillId="0" borderId="0"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center" vertical="center"/>
      <protection hidden="1"/>
    </xf>
    <xf numFmtId="202" fontId="1" fillId="0" borderId="0" xfId="0" applyNumberFormat="1" applyFont="1" applyBorder="1" applyAlignment="1" applyProtection="1">
      <alignment horizontal="left" vertical="center" shrinkToFit="1"/>
      <protection hidden="1"/>
    </xf>
    <xf numFmtId="202" fontId="0" fillId="0" borderId="0" xfId="0" applyNumberFormat="1" applyAlignment="1" applyProtection="1">
      <alignment vertical="center" shrinkToFit="1"/>
      <protection/>
    </xf>
    <xf numFmtId="0" fontId="1" fillId="0" borderId="24" xfId="0" applyFont="1" applyBorder="1" applyAlignment="1" applyProtection="1">
      <alignment horizontal="left" vertical="center" shrinkToFit="1"/>
      <protection hidden="1"/>
    </xf>
    <xf numFmtId="0" fontId="1" fillId="0" borderId="4" xfId="0" applyFont="1" applyBorder="1" applyAlignment="1" applyProtection="1">
      <alignment horizontal="left" vertical="center" shrinkToFit="1"/>
      <protection hidden="1"/>
    </xf>
    <xf numFmtId="0" fontId="1" fillId="0" borderId="31" xfId="0" applyFont="1" applyBorder="1" applyAlignment="1" applyProtection="1">
      <alignment horizontal="left" vertical="center" shrinkToFit="1"/>
      <protection hidden="1"/>
    </xf>
    <xf numFmtId="0" fontId="26" fillId="0" borderId="1" xfId="0" applyFont="1" applyBorder="1" applyAlignment="1" applyProtection="1">
      <alignment horizontal="center" vertical="center" shrinkToFit="1"/>
      <protection hidden="1" locked="0"/>
    </xf>
    <xf numFmtId="0" fontId="26" fillId="0" borderId="0" xfId="0" applyFont="1" applyBorder="1" applyAlignment="1" applyProtection="1">
      <alignment horizontal="center" vertical="center" shrinkToFit="1"/>
      <protection hidden="1" locked="0"/>
    </xf>
    <xf numFmtId="0" fontId="26" fillId="0" borderId="6" xfId="0" applyFont="1" applyBorder="1" applyAlignment="1" applyProtection="1">
      <alignment horizontal="center" vertical="center" shrinkToFit="1"/>
      <protection hidden="1" locked="0"/>
    </xf>
    <xf numFmtId="0" fontId="25" fillId="0" borderId="1" xfId="0" applyFont="1" applyBorder="1" applyAlignment="1" applyProtection="1">
      <alignment horizontal="center" vertical="center" shrinkToFit="1"/>
      <protection hidden="1" locked="0"/>
    </xf>
    <xf numFmtId="0" fontId="25" fillId="0" borderId="0" xfId="0" applyFont="1" applyBorder="1" applyAlignment="1" applyProtection="1">
      <alignment horizontal="center" vertical="center" shrinkToFit="1"/>
      <protection hidden="1" locked="0"/>
    </xf>
    <xf numFmtId="0" fontId="25" fillId="0" borderId="12" xfId="0" applyFont="1" applyBorder="1" applyAlignment="1" applyProtection="1">
      <alignment horizontal="center" vertical="center" shrinkToFit="1"/>
      <protection hidden="1" locked="0"/>
    </xf>
    <xf numFmtId="0" fontId="25" fillId="0" borderId="5" xfId="0" applyFont="1" applyBorder="1" applyAlignment="1" applyProtection="1">
      <alignment horizontal="center" vertical="center" shrinkToFit="1"/>
      <protection hidden="1" locked="0"/>
    </xf>
    <xf numFmtId="0" fontId="1" fillId="2" borderId="3" xfId="0" applyFont="1" applyFill="1" applyBorder="1" applyAlignment="1" applyProtection="1">
      <alignment horizontal="center" vertical="center" shrinkToFit="1"/>
      <protection hidden="1" locked="0"/>
    </xf>
    <xf numFmtId="0" fontId="1" fillId="2" borderId="11" xfId="0" applyFont="1" applyFill="1" applyBorder="1" applyAlignment="1" applyProtection="1">
      <alignment horizontal="center" vertical="center" shrinkToFit="1"/>
      <protection hidden="1" locked="0"/>
    </xf>
    <xf numFmtId="0" fontId="19" fillId="2" borderId="53" xfId="0" applyFont="1" applyFill="1" applyBorder="1" applyAlignment="1" applyProtection="1">
      <alignment horizontal="center" vertical="center" shrinkToFit="1"/>
      <protection hidden="1" locked="0"/>
    </xf>
    <xf numFmtId="0" fontId="19" fillId="2" borderId="9" xfId="0" applyFont="1" applyFill="1" applyBorder="1" applyAlignment="1" applyProtection="1">
      <alignment horizontal="center" vertical="center" shrinkToFit="1"/>
      <protection hidden="1" locked="0"/>
    </xf>
    <xf numFmtId="0" fontId="19" fillId="2" borderId="10" xfId="0" applyFont="1" applyFill="1" applyBorder="1" applyAlignment="1" applyProtection="1">
      <alignment horizontal="center" vertical="center" shrinkToFit="1"/>
      <protection hidden="1" locked="0"/>
    </xf>
    <xf numFmtId="0" fontId="19" fillId="2" borderId="60" xfId="0" applyFont="1" applyFill="1" applyBorder="1" applyAlignment="1" applyProtection="1">
      <alignment horizontal="center" vertical="center" shrinkToFit="1"/>
      <protection hidden="1" locked="0"/>
    </xf>
    <xf numFmtId="0" fontId="19" fillId="2" borderId="58" xfId="0" applyFont="1" applyFill="1" applyBorder="1" applyAlignment="1" applyProtection="1">
      <alignment horizontal="center" vertical="center" shrinkToFit="1"/>
      <protection hidden="1" locked="0"/>
    </xf>
    <xf numFmtId="0" fontId="18" fillId="2" borderId="3" xfId="0" applyFont="1" applyFill="1" applyBorder="1" applyAlignment="1" applyProtection="1">
      <alignment horizontal="center" vertical="center" shrinkToFit="1"/>
      <protection hidden="1" locked="0"/>
    </xf>
    <xf numFmtId="0" fontId="18" fillId="2" borderId="2" xfId="0" applyFont="1" applyFill="1" applyBorder="1" applyAlignment="1" applyProtection="1">
      <alignment horizontal="center" vertical="center" shrinkToFit="1"/>
      <protection hidden="1" locked="0"/>
    </xf>
    <xf numFmtId="0" fontId="18" fillId="2" borderId="38" xfId="0" applyFont="1" applyFill="1" applyBorder="1" applyAlignment="1" applyProtection="1">
      <alignment horizontal="center" vertical="center" shrinkToFit="1"/>
      <protection hidden="1" locked="0"/>
    </xf>
    <xf numFmtId="0" fontId="1" fillId="0" borderId="5" xfId="0" applyFont="1" applyBorder="1" applyAlignment="1" applyProtection="1">
      <alignment horizontal="left" vertical="center" shrinkToFit="1"/>
      <protection hidden="1"/>
    </xf>
    <xf numFmtId="0" fontId="1" fillId="0" borderId="25" xfId="0" applyFont="1" applyBorder="1" applyAlignment="1" applyProtection="1">
      <alignment horizontal="left" vertical="center" shrinkToFit="1"/>
      <protection hidden="1"/>
    </xf>
    <xf numFmtId="0" fontId="1" fillId="0" borderId="23" xfId="0" applyFont="1" applyBorder="1" applyAlignment="1" applyProtection="1">
      <alignment horizontal="left" vertical="center" shrinkToFit="1"/>
      <protection hidden="1"/>
    </xf>
    <xf numFmtId="0" fontId="4" fillId="0" borderId="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18" fillId="2" borderId="49" xfId="0" applyFont="1" applyFill="1" applyBorder="1" applyAlignment="1" applyProtection="1">
      <alignment horizontal="center" vertical="center" shrinkToFit="1"/>
      <protection hidden="1" locked="0"/>
    </xf>
    <xf numFmtId="0" fontId="18" fillId="2" borderId="4" xfId="0" applyFont="1" applyFill="1" applyBorder="1" applyAlignment="1" applyProtection="1">
      <alignment horizontal="center" vertical="center" shrinkToFit="1"/>
      <protection hidden="1" locked="0"/>
    </xf>
    <xf numFmtId="0" fontId="18" fillId="2" borderId="25" xfId="0" applyFont="1" applyFill="1" applyBorder="1" applyAlignment="1" applyProtection="1">
      <alignment horizontal="center" vertical="center" shrinkToFit="1"/>
      <protection hidden="1" locked="0"/>
    </xf>
    <xf numFmtId="0" fontId="18" fillId="2" borderId="20" xfId="0" applyFont="1" applyFill="1" applyBorder="1" applyAlignment="1" applyProtection="1">
      <alignment horizontal="center" vertical="center" shrinkToFit="1"/>
      <protection hidden="1" locked="0"/>
    </xf>
    <xf numFmtId="0" fontId="18" fillId="2" borderId="0" xfId="0" applyFont="1" applyFill="1" applyBorder="1" applyAlignment="1" applyProtection="1">
      <alignment horizontal="center" vertical="center" shrinkToFit="1"/>
      <protection hidden="1" locked="0"/>
    </xf>
    <xf numFmtId="0" fontId="18" fillId="2" borderId="21" xfId="0" applyFont="1" applyFill="1" applyBorder="1" applyAlignment="1" applyProtection="1">
      <alignment horizontal="center" vertical="center" shrinkToFit="1"/>
      <protection hidden="1" locked="0"/>
    </xf>
    <xf numFmtId="0" fontId="4" fillId="0" borderId="22"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192" fontId="19" fillId="2" borderId="2" xfId="0" applyNumberFormat="1" applyFont="1" applyFill="1" applyBorder="1" applyAlignment="1" applyProtection="1">
      <alignment horizontal="right" vertical="center" shrinkToFit="1"/>
      <protection hidden="1" locked="0"/>
    </xf>
    <xf numFmtId="0" fontId="19" fillId="2" borderId="2" xfId="0" applyFont="1" applyFill="1" applyBorder="1" applyAlignment="1" applyProtection="1">
      <alignment horizontal="left" vertical="center" shrinkToFit="1"/>
      <protection hidden="1" locked="0"/>
    </xf>
    <xf numFmtId="0" fontId="19" fillId="2" borderId="11" xfId="0" applyFont="1" applyFill="1" applyBorder="1" applyAlignment="1" applyProtection="1">
      <alignment horizontal="left" vertical="center" shrinkToFit="1"/>
      <protection hidden="1" locked="0"/>
    </xf>
    <xf numFmtId="0" fontId="0" fillId="0" borderId="0" xfId="0" applyAlignment="1" applyProtection="1">
      <alignment horizontal="center" vertical="center" shrinkToFit="1"/>
      <protection hidden="1"/>
    </xf>
    <xf numFmtId="0" fontId="1" fillId="0" borderId="18" xfId="0" applyFont="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19" fillId="2" borderId="8" xfId="0" applyFont="1" applyFill="1" applyBorder="1" applyAlignment="1" applyProtection="1">
      <alignment horizontal="left" vertical="center" shrinkToFit="1"/>
      <protection hidden="1" locked="0"/>
    </xf>
    <xf numFmtId="0" fontId="19" fillId="2" borderId="9" xfId="0" applyFont="1" applyFill="1" applyBorder="1" applyAlignment="1" applyProtection="1">
      <alignment horizontal="left" vertical="center" shrinkToFit="1"/>
      <protection hidden="1" locked="0"/>
    </xf>
    <xf numFmtId="0" fontId="19" fillId="2" borderId="52" xfId="0" applyFont="1" applyFill="1" applyBorder="1" applyAlignment="1" applyProtection="1">
      <alignment horizontal="left" vertical="center" shrinkToFit="1"/>
      <protection hidden="1" locked="0"/>
    </xf>
    <xf numFmtId="0" fontId="1" fillId="0" borderId="22"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179" fontId="1" fillId="0" borderId="8" xfId="0" applyNumberFormat="1" applyFont="1" applyBorder="1" applyAlignment="1" applyProtection="1">
      <alignment horizontal="center" vertical="center" shrinkToFit="1"/>
      <protection hidden="1"/>
    </xf>
    <xf numFmtId="179" fontId="1" fillId="0" borderId="9" xfId="0" applyNumberFormat="1" applyFont="1" applyBorder="1" applyAlignment="1" applyProtection="1">
      <alignment horizontal="center" vertical="center" shrinkToFit="1"/>
      <protection hidden="1"/>
    </xf>
    <xf numFmtId="179" fontId="1" fillId="0" borderId="52" xfId="0" applyNumberFormat="1"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wrapText="1"/>
      <protection hidden="1"/>
    </xf>
    <xf numFmtId="0" fontId="0" fillId="0" borderId="18"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0" xfId="0" applyAlignment="1" applyProtection="1">
      <alignment vertical="center" wrapText="1"/>
      <protection/>
    </xf>
    <xf numFmtId="0" fontId="0" fillId="0" borderId="6" xfId="0" applyBorder="1" applyAlignment="1" applyProtection="1">
      <alignment vertical="center" wrapText="1"/>
      <protection/>
    </xf>
    <xf numFmtId="0" fontId="0" fillId="0" borderId="5" xfId="0" applyBorder="1" applyAlignment="1" applyProtection="1">
      <alignment vertical="center" wrapText="1"/>
      <protection/>
    </xf>
    <xf numFmtId="0" fontId="0" fillId="0" borderId="13" xfId="0" applyBorder="1" applyAlignment="1" applyProtection="1">
      <alignment vertical="center" wrapText="1"/>
      <protection/>
    </xf>
    <xf numFmtId="0" fontId="4" fillId="0" borderId="24" xfId="0" applyFont="1" applyBorder="1" applyAlignment="1" applyProtection="1">
      <alignment vertical="center" wrapText="1"/>
      <protection hidden="1"/>
    </xf>
    <xf numFmtId="0" fontId="0" fillId="0" borderId="4"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1"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3" xfId="0" applyBorder="1" applyAlignment="1" applyProtection="1">
      <alignment vertical="center" wrapText="1"/>
      <protection/>
    </xf>
    <xf numFmtId="179" fontId="1" fillId="0" borderId="26" xfId="0" applyNumberFormat="1" applyFont="1" applyBorder="1" applyAlignment="1" applyProtection="1">
      <alignment horizontal="center" vertical="center" shrinkToFit="1"/>
      <protection hidden="1"/>
    </xf>
    <xf numFmtId="179" fontId="1" fillId="0" borderId="27" xfId="0" applyNumberFormat="1" applyFont="1" applyBorder="1" applyAlignment="1" applyProtection="1">
      <alignment horizontal="center" vertical="center" shrinkToFit="1"/>
      <protection hidden="1"/>
    </xf>
    <xf numFmtId="179" fontId="1" fillId="0" borderId="28" xfId="0" applyNumberFormat="1" applyFont="1" applyBorder="1" applyAlignment="1" applyProtection="1">
      <alignment horizontal="center" vertical="center" shrinkToFit="1"/>
      <protection hidden="1"/>
    </xf>
    <xf numFmtId="0" fontId="1" fillId="0" borderId="24" xfId="0" applyFont="1" applyBorder="1" applyAlignment="1" applyProtection="1">
      <alignment horizontal="left" vertical="top" wrapText="1"/>
      <protection hidden="1"/>
    </xf>
    <xf numFmtId="0" fontId="0" fillId="0" borderId="4"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6" xfId="0" applyBorder="1" applyAlignment="1" applyProtection="1">
      <alignment horizontal="left" vertical="top" wrapText="1"/>
      <protection/>
    </xf>
    <xf numFmtId="179" fontId="19" fillId="2" borderId="3" xfId="0" applyNumberFormat="1" applyFont="1" applyFill="1" applyBorder="1" applyAlignment="1" applyProtection="1">
      <alignment horizontal="center" vertical="center" shrinkToFit="1"/>
      <protection hidden="1" locked="0"/>
    </xf>
    <xf numFmtId="179" fontId="19" fillId="2" borderId="2" xfId="0" applyNumberFormat="1" applyFont="1" applyFill="1" applyBorder="1" applyAlignment="1" applyProtection="1">
      <alignment horizontal="center" vertical="center" shrinkToFit="1"/>
      <protection hidden="1" locked="0"/>
    </xf>
    <xf numFmtId="179" fontId="19" fillId="2" borderId="11" xfId="0" applyNumberFormat="1" applyFont="1" applyFill="1" applyBorder="1" applyAlignment="1" applyProtection="1">
      <alignment horizontal="center" vertical="center" shrinkToFit="1"/>
      <protection hidden="1" locked="0"/>
    </xf>
    <xf numFmtId="176" fontId="19" fillId="2" borderId="2" xfId="0" applyNumberFormat="1" applyFont="1" applyFill="1" applyBorder="1" applyAlignment="1" applyProtection="1">
      <alignment horizontal="center" vertical="center" shrinkToFit="1"/>
      <protection hidden="1" locked="0"/>
    </xf>
    <xf numFmtId="177" fontId="1" fillId="0" borderId="53" xfId="0" applyNumberFormat="1" applyFont="1" applyFill="1" applyBorder="1" applyAlignment="1" applyProtection="1">
      <alignment horizontal="right" vertical="center" shrinkToFit="1"/>
      <protection hidden="1"/>
    </xf>
    <xf numFmtId="177" fontId="1" fillId="0" borderId="9" xfId="0" applyNumberFormat="1" applyFont="1" applyFill="1" applyBorder="1" applyAlignment="1" applyProtection="1">
      <alignment horizontal="right" vertical="center" shrinkToFit="1"/>
      <protection hidden="1"/>
    </xf>
    <xf numFmtId="177" fontId="1" fillId="0" borderId="10" xfId="0" applyNumberFormat="1" applyFont="1" applyFill="1" applyBorder="1" applyAlignment="1" applyProtection="1">
      <alignment horizontal="right" vertical="center" shrinkToFit="1"/>
      <protection hidden="1"/>
    </xf>
    <xf numFmtId="177" fontId="1" fillId="0" borderId="3" xfId="0" applyNumberFormat="1" applyFont="1" applyFill="1" applyBorder="1" applyAlignment="1" applyProtection="1">
      <alignment horizontal="right" vertical="center" shrinkToFit="1"/>
      <protection hidden="1"/>
    </xf>
    <xf numFmtId="177" fontId="1" fillId="0" borderId="2" xfId="0" applyNumberFormat="1" applyFont="1" applyFill="1" applyBorder="1" applyAlignment="1" applyProtection="1">
      <alignment horizontal="right" vertical="center" shrinkToFit="1"/>
      <protection hidden="1"/>
    </xf>
    <xf numFmtId="177" fontId="1" fillId="0" borderId="38" xfId="0" applyNumberFormat="1" applyFont="1" applyFill="1" applyBorder="1" applyAlignment="1" applyProtection="1">
      <alignment horizontal="right" vertical="center" shrinkToFit="1"/>
      <protection hidden="1"/>
    </xf>
    <xf numFmtId="192" fontId="19" fillId="2" borderId="1" xfId="0" applyNumberFormat="1" applyFont="1" applyFill="1" applyBorder="1" applyAlignment="1" applyProtection="1">
      <alignment horizontal="center" vertical="center" shrinkToFit="1"/>
      <protection hidden="1" locked="0"/>
    </xf>
    <xf numFmtId="192" fontId="19" fillId="2" borderId="0" xfId="0" applyNumberFormat="1" applyFont="1" applyFill="1" applyBorder="1" applyAlignment="1" applyProtection="1">
      <alignment horizontal="center" vertical="center" shrinkToFit="1"/>
      <protection hidden="1" locked="0"/>
    </xf>
    <xf numFmtId="192" fontId="19" fillId="2" borderId="21" xfId="0" applyNumberFormat="1" applyFont="1" applyFill="1" applyBorder="1" applyAlignment="1" applyProtection="1">
      <alignment horizontal="center" vertical="center" shrinkToFit="1"/>
      <protection hidden="1" locked="0"/>
    </xf>
    <xf numFmtId="192" fontId="19" fillId="2" borderId="12" xfId="0" applyNumberFormat="1" applyFont="1" applyFill="1" applyBorder="1" applyAlignment="1" applyProtection="1">
      <alignment horizontal="center" vertical="center" shrinkToFit="1"/>
      <protection hidden="1" locked="0"/>
    </xf>
    <xf numFmtId="192" fontId="19" fillId="2" borderId="5" xfId="0" applyNumberFormat="1" applyFont="1" applyFill="1" applyBorder="1" applyAlignment="1" applyProtection="1">
      <alignment horizontal="center" vertical="center" shrinkToFit="1"/>
      <protection hidden="1" locked="0"/>
    </xf>
    <xf numFmtId="192" fontId="19" fillId="2" borderId="23" xfId="0" applyNumberFormat="1" applyFont="1" applyFill="1" applyBorder="1" applyAlignment="1" applyProtection="1">
      <alignment horizontal="center" vertical="center" shrinkToFit="1"/>
      <protection hidden="1" locked="0"/>
    </xf>
    <xf numFmtId="0" fontId="19" fillId="2" borderId="3" xfId="0" applyFont="1" applyFill="1" applyBorder="1" applyAlignment="1" applyProtection="1">
      <alignment horizontal="left" vertical="center" shrinkToFit="1"/>
      <protection hidden="1" locked="0"/>
    </xf>
    <xf numFmtId="0" fontId="19" fillId="2" borderId="24" xfId="0" applyFont="1" applyFill="1" applyBorder="1" applyAlignment="1" applyProtection="1">
      <alignment horizontal="left" vertical="center" shrinkToFit="1"/>
      <protection hidden="1" locked="0"/>
    </xf>
    <xf numFmtId="0" fontId="20" fillId="0" borderId="4" xfId="0" applyFont="1" applyBorder="1" applyAlignment="1" applyProtection="1">
      <alignment horizontal="left" vertical="center" shrinkToFit="1"/>
      <protection locked="0"/>
    </xf>
    <xf numFmtId="0" fontId="20" fillId="0" borderId="25" xfId="0" applyFont="1" applyBorder="1" applyAlignment="1" applyProtection="1">
      <alignment horizontal="left" vertical="center" shrinkToFit="1"/>
      <protection locked="0"/>
    </xf>
    <xf numFmtId="0" fontId="1" fillId="0" borderId="12"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xf>
    <xf numFmtId="0" fontId="0" fillId="0" borderId="23" xfId="0" applyBorder="1" applyAlignment="1" applyProtection="1">
      <alignment horizontal="center" vertical="center"/>
      <protection/>
    </xf>
    <xf numFmtId="0" fontId="19" fillId="2" borderId="68" xfId="0" applyFont="1" applyFill="1" applyBorder="1" applyAlignment="1" applyProtection="1">
      <alignment horizontal="center" vertical="center" shrinkToFit="1"/>
      <protection hidden="1" locked="0"/>
    </xf>
    <xf numFmtId="0" fontId="19" fillId="2" borderId="69" xfId="0" applyFont="1" applyFill="1" applyBorder="1" applyAlignment="1" applyProtection="1">
      <alignment horizontal="center" vertical="center" shrinkToFit="1"/>
      <protection hidden="1" locked="0"/>
    </xf>
    <xf numFmtId="0" fontId="4" fillId="0" borderId="20"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176" fontId="19" fillId="2" borderId="0" xfId="0" applyNumberFormat="1" applyFont="1" applyFill="1" applyBorder="1" applyAlignment="1" applyProtection="1">
      <alignment horizontal="center" vertical="center" shrinkToFit="1"/>
      <protection hidden="1" locked="0"/>
    </xf>
    <xf numFmtId="176" fontId="19" fillId="2" borderId="5" xfId="0" applyNumberFormat="1" applyFont="1" applyFill="1" applyBorder="1" applyAlignment="1" applyProtection="1">
      <alignment horizontal="center" vertical="center" shrinkToFit="1"/>
      <protection hidden="1" locked="0"/>
    </xf>
    <xf numFmtId="0" fontId="1" fillId="0" borderId="2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202" fontId="3" fillId="0" borderId="17" xfId="0" applyNumberFormat="1" applyFont="1" applyBorder="1" applyAlignment="1" applyProtection="1">
      <alignment horizontal="right" vertical="center" shrinkToFit="1"/>
      <protection hidden="1"/>
    </xf>
    <xf numFmtId="202" fontId="3" fillId="0" borderId="18" xfId="0" applyNumberFormat="1" applyFont="1" applyBorder="1" applyAlignment="1" applyProtection="1">
      <alignment horizontal="right" vertical="center" shrinkToFit="1"/>
      <protection hidden="1"/>
    </xf>
    <xf numFmtId="202" fontId="3" fillId="0" borderId="19" xfId="0" applyNumberFormat="1" applyFont="1" applyBorder="1" applyAlignment="1" applyProtection="1">
      <alignment horizontal="right" vertical="center" shrinkToFit="1"/>
      <protection hidden="1"/>
    </xf>
    <xf numFmtId="202" fontId="3" fillId="0" borderId="22" xfId="0" applyNumberFormat="1" applyFont="1" applyBorder="1" applyAlignment="1" applyProtection="1">
      <alignment horizontal="right" vertical="center" shrinkToFit="1"/>
      <protection hidden="1"/>
    </xf>
    <xf numFmtId="202" fontId="3" fillId="0" borderId="5" xfId="0" applyNumberFormat="1" applyFont="1" applyBorder="1" applyAlignment="1" applyProtection="1">
      <alignment horizontal="right" vertical="center" shrinkToFit="1"/>
      <protection hidden="1"/>
    </xf>
    <xf numFmtId="202" fontId="3" fillId="0" borderId="23" xfId="0" applyNumberFormat="1" applyFont="1" applyBorder="1" applyAlignment="1" applyProtection="1">
      <alignment horizontal="right" vertical="center" shrinkToFit="1"/>
      <protection hidden="1"/>
    </xf>
    <xf numFmtId="202" fontId="3" fillId="0" borderId="33" xfId="0" applyNumberFormat="1" applyFont="1" applyBorder="1" applyAlignment="1" applyProtection="1">
      <alignment horizontal="right" vertical="center" shrinkToFit="1"/>
      <protection hidden="1"/>
    </xf>
    <xf numFmtId="202" fontId="3" fillId="0" borderId="7" xfId="0" applyNumberFormat="1" applyFont="1" applyBorder="1" applyAlignment="1" applyProtection="1">
      <alignment horizontal="right" vertical="center" shrinkToFit="1"/>
      <protection hidden="1"/>
    </xf>
    <xf numFmtId="202" fontId="3" fillId="0" borderId="34" xfId="0" applyNumberFormat="1" applyFont="1" applyBorder="1" applyAlignment="1" applyProtection="1">
      <alignment horizontal="right" vertical="center" shrinkToFit="1"/>
      <protection hidden="1"/>
    </xf>
    <xf numFmtId="0" fontId="3" fillId="0" borderId="36" xfId="0" applyFont="1" applyBorder="1" applyAlignment="1" applyProtection="1">
      <alignment horizontal="left" vertical="center" shrinkToFit="1"/>
      <protection hidden="1"/>
    </xf>
    <xf numFmtId="0" fontId="0" fillId="0" borderId="18" xfId="0" applyBorder="1" applyAlignment="1" applyProtection="1">
      <alignment vertical="center" shrinkToFit="1"/>
      <protection/>
    </xf>
    <xf numFmtId="0" fontId="0" fillId="0" borderId="32" xfId="0" applyBorder="1" applyAlignment="1" applyProtection="1">
      <alignment vertical="center" shrinkToFit="1"/>
      <protection/>
    </xf>
    <xf numFmtId="202" fontId="3" fillId="0" borderId="32" xfId="0" applyNumberFormat="1" applyFont="1" applyBorder="1" applyAlignment="1" applyProtection="1">
      <alignment horizontal="right" vertical="center" shrinkToFit="1"/>
      <protection hidden="1"/>
    </xf>
    <xf numFmtId="202" fontId="3" fillId="0" borderId="13" xfId="0" applyNumberFormat="1" applyFont="1" applyBorder="1" applyAlignment="1" applyProtection="1">
      <alignment horizontal="right" vertical="center" shrinkToFit="1"/>
      <protection hidden="1"/>
    </xf>
    <xf numFmtId="0" fontId="1" fillId="0" borderId="39"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202" fontId="3" fillId="0" borderId="35" xfId="0" applyNumberFormat="1" applyFont="1" applyBorder="1" applyAlignment="1" applyProtection="1">
      <alignment horizontal="right" vertical="center" shrinkToFit="1"/>
      <protection hidden="1"/>
    </xf>
    <xf numFmtId="200" fontId="1" fillId="0" borderId="0" xfId="0" applyNumberFormat="1" applyFont="1" applyBorder="1" applyAlignment="1" applyProtection="1">
      <alignment horizontal="left" vertical="center" shrinkToFit="1"/>
      <protection hidden="1"/>
    </xf>
    <xf numFmtId="200" fontId="0" fillId="0" borderId="6" xfId="0" applyNumberFormat="1" applyBorder="1" applyAlignment="1" applyProtection="1">
      <alignment vertical="center" shrinkToFit="1"/>
      <protection/>
    </xf>
    <xf numFmtId="0" fontId="1" fillId="0" borderId="36"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3" fillId="0" borderId="2" xfId="0" applyFont="1" applyBorder="1" applyAlignment="1" applyProtection="1">
      <alignment vertical="center" wrapText="1"/>
      <protection hidden="1"/>
    </xf>
    <xf numFmtId="0" fontId="3" fillId="0" borderId="38" xfId="0" applyFont="1" applyBorder="1" applyAlignment="1" applyProtection="1">
      <alignment vertical="center" wrapText="1"/>
      <protection hidden="1"/>
    </xf>
    <xf numFmtId="202" fontId="3" fillId="0" borderId="36" xfId="0" applyNumberFormat="1" applyFont="1" applyBorder="1" applyAlignment="1" applyProtection="1">
      <alignment horizontal="right" vertical="center" shrinkToFit="1"/>
      <protection hidden="1"/>
    </xf>
    <xf numFmtId="202" fontId="3" fillId="0" borderId="37" xfId="0" applyNumberFormat="1" applyFont="1" applyBorder="1" applyAlignment="1" applyProtection="1">
      <alignment horizontal="right" vertical="center" shrinkToFit="1"/>
      <protection hidden="1"/>
    </xf>
    <xf numFmtId="0" fontId="1" fillId="0" borderId="3"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38" xfId="0" applyFont="1" applyBorder="1" applyAlignment="1" applyProtection="1">
      <alignment horizontal="left" vertical="center" wrapText="1"/>
      <protection hidden="1"/>
    </xf>
    <xf numFmtId="202" fontId="3" fillId="0" borderId="12" xfId="0" applyNumberFormat="1" applyFont="1" applyBorder="1" applyAlignment="1" applyProtection="1">
      <alignment horizontal="right" vertical="center" shrinkToFit="1"/>
      <protection hidden="1"/>
    </xf>
    <xf numFmtId="0" fontId="1" fillId="0" borderId="3"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8" xfId="0" applyFont="1" applyBorder="1" applyAlignment="1" applyProtection="1">
      <alignment vertical="center" wrapText="1"/>
      <protection hidden="1"/>
    </xf>
    <xf numFmtId="0" fontId="1" fillId="0" borderId="3"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38" xfId="0" applyFont="1" applyBorder="1" applyAlignment="1" applyProtection="1">
      <alignment horizontal="left" vertical="center"/>
      <protection hidden="1"/>
    </xf>
    <xf numFmtId="201" fontId="1" fillId="0" borderId="0" xfId="0" applyNumberFormat="1" applyFont="1" applyBorder="1" applyAlignment="1" applyProtection="1">
      <alignment horizontal="right" vertical="center" shrinkToFit="1"/>
      <protection hidden="1"/>
    </xf>
    <xf numFmtId="201" fontId="0" fillId="0" borderId="0" xfId="0" applyNumberFormat="1" applyAlignment="1" applyProtection="1">
      <alignment horizontal="right" vertical="center" shrinkToFit="1"/>
      <protection/>
    </xf>
    <xf numFmtId="0" fontId="1" fillId="0" borderId="1" xfId="0" applyFont="1" applyBorder="1" applyAlignment="1" applyProtection="1">
      <alignment horizontal="center" vertical="center"/>
      <protection hidden="1"/>
    </xf>
    <xf numFmtId="0" fontId="4" fillId="0" borderId="2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202" fontId="3" fillId="0" borderId="24" xfId="0" applyNumberFormat="1" applyFont="1" applyBorder="1" applyAlignment="1" applyProtection="1">
      <alignment horizontal="right" vertical="center" shrinkToFit="1"/>
      <protection hidden="1"/>
    </xf>
    <xf numFmtId="202" fontId="3" fillId="0" borderId="4" xfId="0" applyNumberFormat="1" applyFont="1" applyBorder="1" applyAlignment="1" applyProtection="1">
      <alignment horizontal="right" vertical="center" shrinkToFit="1"/>
      <protection hidden="1"/>
    </xf>
    <xf numFmtId="202" fontId="3" fillId="0" borderId="25" xfId="0" applyNumberFormat="1" applyFont="1" applyBorder="1" applyAlignment="1" applyProtection="1">
      <alignment horizontal="right" vertical="center" shrinkToFit="1"/>
      <protection hidden="1"/>
    </xf>
    <xf numFmtId="0" fontId="1" fillId="0" borderId="12"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50" xfId="0" applyFont="1" applyBorder="1" applyAlignment="1" applyProtection="1">
      <alignment horizontal="center" vertical="center"/>
      <protection hidden="1"/>
    </xf>
    <xf numFmtId="202" fontId="3" fillId="0" borderId="49" xfId="0" applyNumberFormat="1" applyFont="1" applyBorder="1" applyAlignment="1" applyProtection="1">
      <alignment horizontal="right" vertical="center" shrinkToFit="1"/>
      <protection hidden="1"/>
    </xf>
    <xf numFmtId="202" fontId="3" fillId="0" borderId="31" xfId="0" applyNumberFormat="1" applyFont="1" applyBorder="1" applyAlignment="1" applyProtection="1">
      <alignment horizontal="right" vertical="center" shrinkToFit="1"/>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178" fontId="3" fillId="0" borderId="1" xfId="0" applyNumberFormat="1" applyFont="1" applyFill="1" applyBorder="1" applyAlignment="1" applyProtection="1">
      <alignment vertical="center" shrinkToFit="1"/>
      <protection hidden="1"/>
    </xf>
    <xf numFmtId="0" fontId="3" fillId="0" borderId="0" xfId="0" applyFont="1" applyAlignment="1" applyProtection="1">
      <alignment vertical="center" shrinkToFit="1"/>
      <protection hidden="1"/>
    </xf>
    <xf numFmtId="0" fontId="3" fillId="0" borderId="6" xfId="0" applyFont="1" applyBorder="1" applyAlignment="1" applyProtection="1">
      <alignment vertical="center" shrinkToFit="1"/>
      <protection hidden="1"/>
    </xf>
    <xf numFmtId="0" fontId="1" fillId="0" borderId="49"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201" fontId="1" fillId="0" borderId="0" xfId="0" applyNumberFormat="1" applyFont="1" applyBorder="1" applyAlignment="1" applyProtection="1">
      <alignment horizontal="left" vertical="center" shrinkToFit="1"/>
      <protection hidden="1"/>
    </xf>
    <xf numFmtId="0" fontId="3" fillId="0" borderId="18" xfId="0" applyFont="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0" borderId="2" xfId="0" applyFont="1" applyBorder="1" applyAlignment="1" applyProtection="1">
      <alignment vertical="center" shrinkToFit="1"/>
      <protection hidden="1"/>
    </xf>
    <xf numFmtId="0" fontId="0" fillId="0" borderId="2" xfId="0" applyBorder="1" applyAlignment="1" applyProtection="1">
      <alignment vertical="center" shrinkToFit="1"/>
      <protection hidden="1"/>
    </xf>
    <xf numFmtId="0" fontId="0" fillId="0" borderId="38" xfId="0" applyBorder="1" applyAlignment="1" applyProtection="1">
      <alignment vertical="center" shrinkToFit="1"/>
      <protection hidden="1"/>
    </xf>
    <xf numFmtId="177" fontId="1" fillId="0" borderId="0" xfId="0" applyNumberFormat="1" applyFont="1" applyBorder="1" applyAlignment="1" applyProtection="1">
      <alignment horizontal="center" vertical="center" shrinkToFit="1"/>
      <protection hidden="1"/>
    </xf>
    <xf numFmtId="0" fontId="6" fillId="0" borderId="4"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195" fontId="1" fillId="0" borderId="0" xfId="0" applyNumberFormat="1" applyFont="1" applyBorder="1" applyAlignment="1" applyProtection="1">
      <alignment horizontal="center" vertical="center" shrinkToFit="1"/>
      <protection hidden="1"/>
    </xf>
    <xf numFmtId="0" fontId="9" fillId="0" borderId="0" xfId="0" applyFont="1" applyBorder="1" applyAlignment="1" applyProtection="1">
      <alignment horizontal="center" vertical="center"/>
      <protection hidden="1" locked="0"/>
    </xf>
    <xf numFmtId="0" fontId="9" fillId="0" borderId="6" xfId="0" applyFont="1" applyBorder="1" applyAlignment="1" applyProtection="1">
      <alignment horizontal="center" vertical="center"/>
      <protection hidden="1" locked="0"/>
    </xf>
    <xf numFmtId="0" fontId="9" fillId="0" borderId="5" xfId="0" applyFont="1" applyBorder="1" applyAlignment="1" applyProtection="1">
      <alignment horizontal="center" vertical="center"/>
      <protection hidden="1" locked="0"/>
    </xf>
    <xf numFmtId="0" fontId="9" fillId="0" borderId="13" xfId="0" applyFont="1" applyBorder="1" applyAlignment="1" applyProtection="1">
      <alignment horizontal="center" vertical="center"/>
      <protection hidden="1" locked="0"/>
    </xf>
    <xf numFmtId="0" fontId="0" fillId="0" borderId="5" xfId="0" applyBorder="1" applyAlignment="1" applyProtection="1">
      <alignment vertical="center" wrapText="1"/>
      <protection hidden="1"/>
    </xf>
    <xf numFmtId="0" fontId="0" fillId="0" borderId="13" xfId="0" applyBorder="1" applyAlignment="1" applyProtection="1">
      <alignment vertical="center" wrapText="1"/>
      <protection hidden="1"/>
    </xf>
    <xf numFmtId="0" fontId="19" fillId="2" borderId="70" xfId="0" applyFont="1" applyFill="1" applyBorder="1" applyAlignment="1" applyProtection="1">
      <alignment horizontal="center" vertical="center" shrinkToFit="1"/>
      <protection hidden="1" locked="0"/>
    </xf>
    <xf numFmtId="0" fontId="19" fillId="2" borderId="55" xfId="0" applyFont="1" applyFill="1" applyBorder="1" applyAlignment="1" applyProtection="1">
      <alignment horizontal="center" vertical="center" shrinkToFit="1"/>
      <protection hidden="1" locked="0"/>
    </xf>
    <xf numFmtId="177" fontId="19" fillId="2" borderId="55" xfId="0" applyNumberFormat="1" applyFont="1" applyFill="1" applyBorder="1" applyAlignment="1" applyProtection="1">
      <alignment horizontal="center" vertical="center" shrinkToFit="1"/>
      <protection hidden="1" locked="0"/>
    </xf>
    <xf numFmtId="177" fontId="19" fillId="2" borderId="58" xfId="0" applyNumberFormat="1" applyFont="1" applyFill="1" applyBorder="1" applyAlignment="1" applyProtection="1">
      <alignment horizontal="center" vertical="center" shrinkToFit="1"/>
      <protection hidden="1" locked="0"/>
    </xf>
    <xf numFmtId="176" fontId="1" fillId="0" borderId="39" xfId="0" applyNumberFormat="1" applyFont="1" applyBorder="1" applyAlignment="1" applyProtection="1">
      <alignment vertical="center" shrinkToFit="1"/>
      <protection hidden="1"/>
    </xf>
    <xf numFmtId="0" fontId="1" fillId="0" borderId="2" xfId="0" applyFont="1" applyBorder="1" applyAlignment="1" applyProtection="1">
      <alignment vertical="center" shrinkToFit="1"/>
      <protection hidden="1"/>
    </xf>
    <xf numFmtId="0" fontId="1" fillId="0" borderId="38" xfId="0" applyFont="1" applyBorder="1" applyAlignment="1" applyProtection="1">
      <alignment vertical="center" shrinkToFit="1"/>
      <protection hidden="1"/>
    </xf>
    <xf numFmtId="176" fontId="1" fillId="0" borderId="2" xfId="0" applyNumberFormat="1" applyFont="1" applyBorder="1" applyAlignment="1" applyProtection="1">
      <alignment vertical="center" shrinkToFit="1"/>
      <protection hidden="1"/>
    </xf>
    <xf numFmtId="176" fontId="1" fillId="0" borderId="38" xfId="0" applyNumberFormat="1" applyFont="1" applyBorder="1" applyAlignment="1" applyProtection="1">
      <alignment vertical="center" shrinkToFit="1"/>
      <protection hidden="1"/>
    </xf>
    <xf numFmtId="0" fontId="1" fillId="0" borderId="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8" fillId="2" borderId="53" xfId="0" applyFont="1" applyFill="1" applyBorder="1" applyAlignment="1" applyProtection="1">
      <alignment horizontal="center" vertical="center" shrinkToFit="1"/>
      <protection hidden="1" locked="0"/>
    </xf>
    <xf numFmtId="0" fontId="18" fillId="2" borderId="9" xfId="0" applyFont="1" applyFill="1" applyBorder="1" applyAlignment="1" applyProtection="1">
      <alignment horizontal="center" vertical="center" shrinkToFit="1"/>
      <protection hidden="1" locked="0"/>
    </xf>
    <xf numFmtId="0" fontId="18" fillId="2" borderId="10" xfId="0" applyFont="1" applyFill="1" applyBorder="1" applyAlignment="1" applyProtection="1">
      <alignment horizontal="center" vertical="center" shrinkToFit="1"/>
      <protection hidden="1" locked="0"/>
    </xf>
    <xf numFmtId="0" fontId="4" fillId="0" borderId="6"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5" fillId="0" borderId="49"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21"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5" fillId="0" borderId="23" xfId="0" applyFont="1" applyBorder="1" applyAlignment="1" applyProtection="1">
      <alignment vertical="center" wrapText="1"/>
      <protection hidden="1"/>
    </xf>
    <xf numFmtId="0" fontId="4" fillId="0" borderId="8" xfId="0" applyFont="1" applyFill="1" applyBorder="1" applyAlignment="1" applyProtection="1">
      <alignment horizontal="center" vertical="center"/>
      <protection hidden="1"/>
    </xf>
    <xf numFmtId="0" fontId="0" fillId="0" borderId="9" xfId="0" applyFill="1" applyBorder="1" applyAlignment="1" applyProtection="1">
      <alignment vertical="center"/>
      <protection hidden="1"/>
    </xf>
    <xf numFmtId="0" fontId="4" fillId="0" borderId="49"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5" fillId="0" borderId="59" xfId="0" applyFont="1" applyBorder="1" applyAlignment="1" applyProtection="1">
      <alignment horizontal="center" vertical="center" textRotation="255" wrapText="1"/>
      <protection hidden="1"/>
    </xf>
    <xf numFmtId="0" fontId="5" fillId="0" borderId="68" xfId="0" applyFont="1" applyBorder="1" applyAlignment="1" applyProtection="1">
      <alignment horizontal="center" vertical="center" textRotation="255" wrapText="1"/>
      <protection hidden="1"/>
    </xf>
    <xf numFmtId="0" fontId="5" fillId="0" borderId="71" xfId="0" applyFont="1" applyBorder="1" applyAlignment="1" applyProtection="1">
      <alignment horizontal="center" vertical="center" textRotation="255" wrapText="1"/>
      <protection hidden="1"/>
    </xf>
    <xf numFmtId="0" fontId="19" fillId="2" borderId="53" xfId="0" applyFont="1" applyFill="1" applyBorder="1" applyAlignment="1" applyProtection="1">
      <alignment horizontal="left" vertical="center" shrinkToFit="1"/>
      <protection hidden="1" locked="0"/>
    </xf>
    <xf numFmtId="0" fontId="20" fillId="0" borderId="9" xfId="0" applyFont="1" applyBorder="1" applyAlignment="1" applyProtection="1">
      <alignment horizontal="left" vertical="center" shrinkToFit="1"/>
      <protection locked="0"/>
    </xf>
    <xf numFmtId="0" fontId="20" fillId="0" borderId="52" xfId="0" applyFont="1" applyBorder="1" applyAlignment="1" applyProtection="1">
      <alignment horizontal="left" vertical="center" shrinkToFit="1"/>
      <protection locked="0"/>
    </xf>
    <xf numFmtId="0" fontId="8" fillId="0" borderId="4" xfId="0" applyFont="1" applyBorder="1" applyAlignment="1" applyProtection="1">
      <alignment horizontal="right" vertical="center"/>
      <protection hidden="1"/>
    </xf>
    <xf numFmtId="0" fontId="8" fillId="0" borderId="7" xfId="0" applyFont="1" applyBorder="1" applyAlignment="1" applyProtection="1">
      <alignment horizontal="right" vertical="center"/>
      <protection hidden="1"/>
    </xf>
    <xf numFmtId="0" fontId="8" fillId="0" borderId="24"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0" fontId="4" fillId="0" borderId="13" xfId="0" applyFont="1" applyFill="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7"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3" fillId="0" borderId="37" xfId="0" applyFont="1" applyBorder="1" applyAlignment="1" applyProtection="1">
      <alignment horizontal="left" vertical="center" shrinkToFit="1"/>
      <protection hidden="1"/>
    </xf>
    <xf numFmtId="0" fontId="0" fillId="0" borderId="7" xfId="0" applyBorder="1" applyAlignment="1" applyProtection="1">
      <alignment vertical="center" shrinkToFit="1"/>
      <protection hidden="1"/>
    </xf>
    <xf numFmtId="0" fontId="0" fillId="0" borderId="35" xfId="0" applyBorder="1" applyAlignment="1" applyProtection="1">
      <alignment vertical="center" shrinkToFit="1"/>
      <protection hidden="1"/>
    </xf>
    <xf numFmtId="196" fontId="1" fillId="0" borderId="36" xfId="0" applyNumberFormat="1" applyFont="1" applyFill="1" applyBorder="1" applyAlignment="1" applyProtection="1">
      <alignment vertical="center" shrinkToFit="1"/>
      <protection hidden="1"/>
    </xf>
    <xf numFmtId="196" fontId="1" fillId="0" borderId="18" xfId="0" applyNumberFormat="1" applyFont="1" applyFill="1" applyBorder="1" applyAlignment="1" applyProtection="1">
      <alignment vertical="center" shrinkToFit="1"/>
      <protection hidden="1"/>
    </xf>
    <xf numFmtId="196" fontId="1" fillId="0" borderId="32" xfId="0" applyNumberFormat="1" applyFont="1" applyFill="1" applyBorder="1" applyAlignment="1" applyProtection="1">
      <alignment vertical="center" shrinkToFit="1"/>
      <protection hidden="1"/>
    </xf>
    <xf numFmtId="196" fontId="1" fillId="0" borderId="1" xfId="0" applyNumberFormat="1" applyFont="1" applyFill="1" applyBorder="1" applyAlignment="1" applyProtection="1">
      <alignment vertical="center" shrinkToFit="1"/>
      <protection hidden="1"/>
    </xf>
    <xf numFmtId="196" fontId="1" fillId="0" borderId="0" xfId="0" applyNumberFormat="1" applyFont="1" applyFill="1" applyBorder="1" applyAlignment="1" applyProtection="1">
      <alignment vertical="center" shrinkToFit="1"/>
      <protection hidden="1"/>
    </xf>
    <xf numFmtId="196" fontId="1" fillId="0" borderId="6" xfId="0" applyNumberFormat="1" applyFont="1" applyFill="1" applyBorder="1" applyAlignment="1" applyProtection="1">
      <alignment vertical="center" shrinkToFit="1"/>
      <protection hidden="1"/>
    </xf>
    <xf numFmtId="195" fontId="1" fillId="0" borderId="36" xfId="0" applyNumberFormat="1" applyFont="1" applyFill="1" applyBorder="1" applyAlignment="1" applyProtection="1">
      <alignment vertical="center" shrinkToFit="1"/>
      <protection hidden="1"/>
    </xf>
    <xf numFmtId="195" fontId="1" fillId="0" borderId="18" xfId="0" applyNumberFormat="1" applyFont="1" applyFill="1" applyBorder="1" applyAlignment="1" applyProtection="1">
      <alignment vertical="center" shrinkToFit="1"/>
      <protection hidden="1"/>
    </xf>
    <xf numFmtId="195" fontId="1" fillId="0" borderId="32" xfId="0" applyNumberFormat="1" applyFont="1" applyFill="1" applyBorder="1" applyAlignment="1" applyProtection="1">
      <alignment vertical="center" shrinkToFit="1"/>
      <protection hidden="1"/>
    </xf>
    <xf numFmtId="195" fontId="1" fillId="0" borderId="37" xfId="0" applyNumberFormat="1" applyFont="1" applyFill="1" applyBorder="1" applyAlignment="1" applyProtection="1">
      <alignment vertical="center" shrinkToFit="1"/>
      <protection hidden="1"/>
    </xf>
    <xf numFmtId="195" fontId="1" fillId="0" borderId="7" xfId="0" applyNumberFormat="1" applyFont="1" applyFill="1" applyBorder="1" applyAlignment="1" applyProtection="1">
      <alignment vertical="center" shrinkToFit="1"/>
      <protection hidden="1"/>
    </xf>
    <xf numFmtId="195" fontId="1" fillId="0" borderId="35" xfId="0" applyNumberFormat="1" applyFont="1" applyFill="1" applyBorder="1" applyAlignment="1" applyProtection="1">
      <alignment vertical="center" shrinkToFit="1"/>
      <protection hidden="1"/>
    </xf>
    <xf numFmtId="179" fontId="1" fillId="0" borderId="36" xfId="0" applyNumberFormat="1" applyFont="1" applyFill="1" applyBorder="1" applyAlignment="1" applyProtection="1">
      <alignment vertical="center" shrinkToFit="1"/>
      <protection hidden="1"/>
    </xf>
    <xf numFmtId="179" fontId="1" fillId="0" borderId="18" xfId="0" applyNumberFormat="1" applyFont="1" applyFill="1" applyBorder="1" applyAlignment="1" applyProtection="1">
      <alignment vertical="center" shrinkToFit="1"/>
      <protection hidden="1"/>
    </xf>
    <xf numFmtId="179" fontId="1" fillId="0" borderId="32" xfId="0" applyNumberFormat="1" applyFont="1" applyFill="1" applyBorder="1" applyAlignment="1" applyProtection="1">
      <alignment vertical="center" shrinkToFit="1"/>
      <protection hidden="1"/>
    </xf>
    <xf numFmtId="179" fontId="1" fillId="0" borderId="37" xfId="0" applyNumberFormat="1" applyFont="1" applyFill="1" applyBorder="1" applyAlignment="1" applyProtection="1">
      <alignment vertical="center" shrinkToFit="1"/>
      <protection hidden="1"/>
    </xf>
    <xf numFmtId="179" fontId="1" fillId="0" borderId="7" xfId="0" applyNumberFormat="1" applyFont="1" applyFill="1" applyBorder="1" applyAlignment="1" applyProtection="1">
      <alignment vertical="center" shrinkToFit="1"/>
      <protection hidden="1"/>
    </xf>
    <xf numFmtId="179" fontId="1" fillId="0" borderId="35" xfId="0" applyNumberFormat="1" applyFont="1" applyFill="1" applyBorder="1" applyAlignment="1" applyProtection="1">
      <alignment vertical="center" shrinkToFit="1"/>
      <protection hidden="1"/>
    </xf>
    <xf numFmtId="0" fontId="1" fillId="0" borderId="29" xfId="0" applyFont="1"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0" borderId="45" xfId="0" applyBorder="1" applyAlignment="1" applyProtection="1">
      <alignment vertical="center" wrapText="1"/>
      <protection hidden="1"/>
    </xf>
    <xf numFmtId="195" fontId="1" fillId="0" borderId="24" xfId="0" applyNumberFormat="1" applyFont="1" applyFill="1" applyBorder="1" applyAlignment="1" applyProtection="1">
      <alignment vertical="center" shrinkToFit="1"/>
      <protection hidden="1"/>
    </xf>
    <xf numFmtId="195" fontId="1" fillId="0" borderId="4" xfId="0" applyNumberFormat="1" applyFont="1" applyFill="1" applyBorder="1" applyAlignment="1" applyProtection="1">
      <alignment vertical="center" shrinkToFit="1"/>
      <protection hidden="1"/>
    </xf>
    <xf numFmtId="195" fontId="1" fillId="0" borderId="31" xfId="0" applyNumberFormat="1" applyFont="1" applyFill="1" applyBorder="1" applyAlignment="1" applyProtection="1">
      <alignment vertical="center" shrinkToFit="1"/>
      <protection hidden="1"/>
    </xf>
    <xf numFmtId="0" fontId="1" fillId="0" borderId="15"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1" fillId="0" borderId="25" xfId="0" applyFont="1" applyBorder="1" applyAlignment="1" applyProtection="1">
      <alignment horizontal="center" vertical="center"/>
      <protection hidden="1"/>
    </xf>
    <xf numFmtId="0" fontId="4" fillId="0" borderId="49" xfId="0" applyFont="1"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8" fillId="0" borderId="24"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 fillId="0" borderId="24" xfId="0" applyFont="1" applyBorder="1" applyAlignment="1" applyProtection="1">
      <alignment horizontal="center" vertical="center" textRotation="255" wrapText="1"/>
      <protection hidden="1"/>
    </xf>
    <xf numFmtId="0" fontId="1" fillId="0" borderId="25" xfId="0" applyFont="1" applyBorder="1" applyAlignment="1" applyProtection="1">
      <alignment horizontal="center" vertical="center" textRotation="255" wrapText="1"/>
      <protection hidden="1"/>
    </xf>
    <xf numFmtId="0" fontId="1" fillId="0" borderId="1" xfId="0" applyFont="1" applyBorder="1" applyAlignment="1" applyProtection="1">
      <alignment horizontal="center" vertical="center" textRotation="255" wrapText="1"/>
      <protection hidden="1"/>
    </xf>
    <xf numFmtId="0" fontId="1" fillId="0" borderId="21" xfId="0" applyFont="1" applyBorder="1" applyAlignment="1" applyProtection="1">
      <alignment horizontal="center" vertical="center" textRotation="255" wrapText="1"/>
      <protection hidden="1"/>
    </xf>
    <xf numFmtId="194" fontId="1" fillId="0" borderId="49" xfId="0" applyNumberFormat="1" applyFont="1" applyBorder="1" applyAlignment="1" applyProtection="1">
      <alignment horizontal="right" vertical="center" shrinkToFit="1"/>
      <protection hidden="1"/>
    </xf>
    <xf numFmtId="194" fontId="1" fillId="0" borderId="4" xfId="0" applyNumberFormat="1" applyFont="1" applyBorder="1" applyAlignment="1" applyProtection="1">
      <alignment horizontal="right" vertical="center" shrinkToFit="1"/>
      <protection hidden="1"/>
    </xf>
    <xf numFmtId="194" fontId="1" fillId="0" borderId="25" xfId="0" applyNumberFormat="1" applyFont="1" applyBorder="1" applyAlignment="1" applyProtection="1">
      <alignment horizontal="right" vertical="center" shrinkToFit="1"/>
      <protection hidden="1"/>
    </xf>
    <xf numFmtId="194" fontId="1" fillId="0" borderId="22" xfId="0" applyNumberFormat="1" applyFont="1" applyBorder="1" applyAlignment="1" applyProtection="1">
      <alignment horizontal="right" vertical="center" shrinkToFit="1"/>
      <protection hidden="1"/>
    </xf>
    <xf numFmtId="194" fontId="1" fillId="0" borderId="5" xfId="0" applyNumberFormat="1" applyFont="1" applyBorder="1" applyAlignment="1" applyProtection="1">
      <alignment horizontal="right" vertical="center" shrinkToFit="1"/>
      <protection hidden="1"/>
    </xf>
    <xf numFmtId="194" fontId="1" fillId="0" borderId="23" xfId="0" applyNumberFormat="1" applyFont="1" applyBorder="1" applyAlignment="1" applyProtection="1">
      <alignment horizontal="right" vertical="center" shrinkToFit="1"/>
      <protection hidden="1"/>
    </xf>
    <xf numFmtId="0" fontId="1" fillId="0" borderId="36"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vertical="center" wrapText="1"/>
      <protection hidden="1"/>
    </xf>
    <xf numFmtId="0" fontId="0" fillId="0" borderId="23" xfId="0" applyBorder="1" applyAlignment="1" applyProtection="1">
      <alignment vertical="center" wrapText="1"/>
      <protection hidden="1"/>
    </xf>
    <xf numFmtId="0" fontId="19" fillId="2" borderId="11" xfId="0" applyFont="1" applyFill="1" applyBorder="1" applyAlignment="1" applyProtection="1">
      <alignment horizontal="center" vertical="center" shrinkToFit="1"/>
      <protection hidden="1" locked="0"/>
    </xf>
    <xf numFmtId="0" fontId="19" fillId="2" borderId="0" xfId="0" applyFont="1" applyFill="1" applyBorder="1" applyAlignment="1" applyProtection="1">
      <alignment horizontal="center" vertical="center" shrinkToFit="1"/>
      <protection hidden="1" locked="0"/>
    </xf>
    <xf numFmtId="0" fontId="19" fillId="2" borderId="6" xfId="0" applyFont="1" applyFill="1" applyBorder="1" applyAlignment="1" applyProtection="1">
      <alignment horizontal="center" vertical="center" shrinkToFit="1"/>
      <protection hidden="1" locked="0"/>
    </xf>
    <xf numFmtId="0" fontId="19" fillId="2" borderId="5" xfId="0" applyFont="1" applyFill="1" applyBorder="1" applyAlignment="1" applyProtection="1">
      <alignment horizontal="center" vertical="center" shrinkToFit="1"/>
      <protection hidden="1" locked="0"/>
    </xf>
    <xf numFmtId="0" fontId="19" fillId="2" borderId="13" xfId="0" applyFont="1" applyFill="1" applyBorder="1" applyAlignment="1" applyProtection="1">
      <alignment horizontal="center" vertical="center" shrinkToFit="1"/>
      <protection hidden="1" locked="0"/>
    </xf>
    <xf numFmtId="0" fontId="19" fillId="2" borderId="20" xfId="0" applyFont="1" applyFill="1" applyBorder="1" applyAlignment="1" applyProtection="1">
      <alignment horizontal="center" vertical="center" shrinkToFit="1"/>
      <protection hidden="1" locked="0"/>
    </xf>
    <xf numFmtId="0" fontId="19" fillId="2" borderId="21" xfId="0" applyFont="1" applyFill="1" applyBorder="1" applyAlignment="1" applyProtection="1">
      <alignment horizontal="center" vertical="center" shrinkToFit="1"/>
      <protection hidden="1" locked="0"/>
    </xf>
    <xf numFmtId="0" fontId="19" fillId="2" borderId="22" xfId="0" applyFont="1" applyFill="1" applyBorder="1" applyAlignment="1" applyProtection="1">
      <alignment horizontal="center" vertical="center" shrinkToFit="1"/>
      <protection hidden="1" locked="0"/>
    </xf>
    <xf numFmtId="0" fontId="19" fillId="2" borderId="23" xfId="0" applyFont="1" applyFill="1" applyBorder="1" applyAlignment="1" applyProtection="1">
      <alignment horizontal="center" vertical="center" shrinkToFit="1"/>
      <protection hidden="1" locked="0"/>
    </xf>
    <xf numFmtId="192" fontId="1" fillId="0" borderId="49" xfId="0" applyNumberFormat="1" applyFont="1" applyBorder="1" applyAlignment="1" applyProtection="1">
      <alignment horizontal="right" vertical="center" shrinkToFit="1"/>
      <protection hidden="1"/>
    </xf>
    <xf numFmtId="192" fontId="1" fillId="0" borderId="4" xfId="0" applyNumberFormat="1" applyFont="1" applyBorder="1" applyAlignment="1" applyProtection="1">
      <alignment horizontal="right" vertical="center" shrinkToFit="1"/>
      <protection hidden="1"/>
    </xf>
    <xf numFmtId="192" fontId="1" fillId="0" borderId="22" xfId="0" applyNumberFormat="1" applyFont="1" applyBorder="1" applyAlignment="1" applyProtection="1">
      <alignment horizontal="right" vertical="center" shrinkToFit="1"/>
      <protection hidden="1"/>
    </xf>
    <xf numFmtId="192" fontId="1" fillId="0" borderId="5" xfId="0" applyNumberFormat="1" applyFont="1" applyBorder="1" applyAlignment="1" applyProtection="1">
      <alignment horizontal="right" vertical="center" shrinkToFit="1"/>
      <protection hidden="1"/>
    </xf>
    <xf numFmtId="0" fontId="19" fillId="2" borderId="1" xfId="0" applyFont="1" applyFill="1" applyBorder="1" applyAlignment="1" applyProtection="1">
      <alignment horizontal="center" vertical="center" shrinkToFit="1"/>
      <protection hidden="1" locked="0"/>
    </xf>
    <xf numFmtId="0" fontId="19" fillId="2" borderId="12" xfId="0" applyFont="1" applyFill="1" applyBorder="1" applyAlignment="1" applyProtection="1">
      <alignment horizontal="center" vertical="center" shrinkToFit="1"/>
      <protection hidden="1" locked="0"/>
    </xf>
    <xf numFmtId="194" fontId="19" fillId="2" borderId="68" xfId="0" applyNumberFormat="1" applyFont="1" applyFill="1" applyBorder="1" applyAlignment="1" applyProtection="1">
      <alignment horizontal="center" vertical="center" shrinkToFit="1"/>
      <protection hidden="1" locked="0"/>
    </xf>
    <xf numFmtId="194" fontId="19" fillId="2" borderId="69" xfId="0" applyNumberFormat="1" applyFont="1" applyFill="1" applyBorder="1" applyAlignment="1" applyProtection="1">
      <alignment horizontal="center" vertical="center" shrinkToFit="1"/>
      <protection hidden="1" locked="0"/>
    </xf>
    <xf numFmtId="0" fontId="19" fillId="2" borderId="68" xfId="0" applyFont="1" applyFill="1" applyBorder="1" applyAlignment="1" applyProtection="1">
      <alignment horizontal="center" vertical="center"/>
      <protection hidden="1" locked="0"/>
    </xf>
    <xf numFmtId="0" fontId="19" fillId="2" borderId="69" xfId="0" applyFont="1" applyFill="1" applyBorder="1" applyAlignment="1" applyProtection="1">
      <alignment horizontal="center" vertical="center"/>
      <protection hidden="1" locked="0"/>
    </xf>
    <xf numFmtId="0" fontId="19" fillId="2" borderId="39" xfId="0" applyFont="1" applyFill="1" applyBorder="1" applyAlignment="1" applyProtection="1">
      <alignment horizontal="center" vertical="center" shrinkToFit="1"/>
      <protection hidden="1" locked="0"/>
    </xf>
    <xf numFmtId="194" fontId="19" fillId="2" borderId="58" xfId="0" applyNumberFormat="1" applyFont="1" applyFill="1" applyBorder="1" applyAlignment="1" applyProtection="1">
      <alignment horizontal="center" vertical="center" shrinkToFit="1"/>
      <protection hidden="1" locked="0"/>
    </xf>
    <xf numFmtId="0" fontId="19" fillId="2" borderId="58" xfId="0" applyFont="1" applyFill="1" applyBorder="1" applyAlignment="1" applyProtection="1">
      <alignment horizontal="center" vertical="center"/>
      <protection hidden="1" locked="0"/>
    </xf>
    <xf numFmtId="193" fontId="18" fillId="2" borderId="58" xfId="0" applyNumberFormat="1" applyFont="1" applyFill="1" applyBorder="1" applyAlignment="1" applyProtection="1">
      <alignment horizontal="center" vertical="center" shrinkToFit="1"/>
      <protection hidden="1" locked="0"/>
    </xf>
    <xf numFmtId="0" fontId="19" fillId="2" borderId="17" xfId="0" applyFont="1" applyFill="1" applyBorder="1" applyAlignment="1" applyProtection="1">
      <alignment horizontal="center" vertical="center" wrapText="1"/>
      <protection hidden="1" locked="0"/>
    </xf>
    <xf numFmtId="0" fontId="19" fillId="2" borderId="19" xfId="0" applyFont="1" applyFill="1" applyBorder="1" applyAlignment="1" applyProtection="1">
      <alignment horizontal="center" vertical="center" wrapText="1"/>
      <protection hidden="1" locked="0"/>
    </xf>
    <xf numFmtId="0" fontId="19" fillId="2" borderId="33" xfId="0" applyFont="1" applyFill="1" applyBorder="1" applyAlignment="1" applyProtection="1">
      <alignment horizontal="center" vertical="center" wrapText="1"/>
      <protection hidden="1" locked="0"/>
    </xf>
    <xf numFmtId="0" fontId="19" fillId="2" borderId="34" xfId="0" applyFont="1" applyFill="1" applyBorder="1" applyAlignment="1" applyProtection="1">
      <alignment horizontal="center" vertical="center" wrapText="1"/>
      <protection hidden="1" locked="0"/>
    </xf>
    <xf numFmtId="0" fontId="18" fillId="2" borderId="11" xfId="0" applyFont="1" applyFill="1" applyBorder="1" applyAlignment="1" applyProtection="1">
      <alignment horizontal="center" vertical="center" shrinkToFit="1"/>
      <protection hidden="1" locked="0"/>
    </xf>
    <xf numFmtId="0" fontId="19" fillId="2" borderId="24" xfId="0" applyFont="1" applyFill="1" applyBorder="1" applyAlignment="1" applyProtection="1">
      <alignment horizontal="center" vertical="center" shrinkToFit="1"/>
      <protection hidden="1" locked="0"/>
    </xf>
    <xf numFmtId="0" fontId="19" fillId="2" borderId="4" xfId="0" applyFont="1" applyFill="1" applyBorder="1" applyAlignment="1" applyProtection="1">
      <alignment horizontal="center" vertical="center" shrinkToFit="1"/>
      <protection hidden="1" locked="0"/>
    </xf>
    <xf numFmtId="193" fontId="18" fillId="2" borderId="72" xfId="0" applyNumberFormat="1" applyFont="1" applyFill="1" applyBorder="1" applyAlignment="1" applyProtection="1">
      <alignment horizontal="center" vertical="center" shrinkToFit="1"/>
      <protection hidden="1" locked="0"/>
    </xf>
    <xf numFmtId="193" fontId="18" fillId="2" borderId="68" xfId="0" applyNumberFormat="1" applyFont="1" applyFill="1" applyBorder="1" applyAlignment="1" applyProtection="1">
      <alignment horizontal="center" vertical="center" shrinkToFit="1"/>
      <protection hidden="1" locked="0"/>
    </xf>
    <xf numFmtId="0" fontId="19" fillId="2" borderId="49" xfId="0" applyFont="1" applyFill="1" applyBorder="1" applyAlignment="1" applyProtection="1">
      <alignment horizontal="center" vertical="center" wrapText="1"/>
      <protection hidden="1" locked="0"/>
    </xf>
    <xf numFmtId="0" fontId="19" fillId="2" borderId="25" xfId="0" applyFont="1" applyFill="1" applyBorder="1" applyAlignment="1" applyProtection="1">
      <alignment horizontal="center" vertical="center" wrapText="1"/>
      <protection hidden="1" locked="0"/>
    </xf>
    <xf numFmtId="0" fontId="19" fillId="2" borderId="72" xfId="0" applyFont="1" applyFill="1" applyBorder="1" applyAlignment="1" applyProtection="1">
      <alignment horizontal="center" vertical="center" shrinkToFit="1"/>
      <protection hidden="1" locked="0"/>
    </xf>
    <xf numFmtId="0" fontId="19" fillId="2" borderId="31" xfId="0" applyFont="1" applyFill="1" applyBorder="1" applyAlignment="1" applyProtection="1">
      <alignment horizontal="center" vertical="center" shrinkToFit="1"/>
      <protection hidden="1" locked="0"/>
    </xf>
    <xf numFmtId="0" fontId="1" fillId="0" borderId="1"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9" fillId="2" borderId="26" xfId="0" applyFont="1" applyFill="1" applyBorder="1" applyAlignment="1" applyProtection="1">
      <alignment horizontal="left" vertical="center" shrinkToFit="1"/>
      <protection hidden="1" locked="0"/>
    </xf>
    <xf numFmtId="0" fontId="19" fillId="2" borderId="27" xfId="0" applyFont="1" applyFill="1" applyBorder="1" applyAlignment="1" applyProtection="1">
      <alignment horizontal="left" vertical="center" shrinkToFit="1"/>
      <protection hidden="1" locked="0"/>
    </xf>
    <xf numFmtId="0" fontId="19" fillId="2" borderId="28" xfId="0" applyFont="1" applyFill="1" applyBorder="1" applyAlignment="1" applyProtection="1">
      <alignment horizontal="left" vertical="center" shrinkToFit="1"/>
      <protection hidden="1" locked="0"/>
    </xf>
    <xf numFmtId="0" fontId="18" fillId="2" borderId="50" xfId="0" applyFont="1" applyFill="1" applyBorder="1" applyAlignment="1" applyProtection="1">
      <alignment horizontal="center" vertical="center" shrinkToFit="1"/>
      <protection hidden="1" locked="0"/>
    </xf>
    <xf numFmtId="0" fontId="18" fillId="2" borderId="27" xfId="0" applyFont="1" applyFill="1" applyBorder="1" applyAlignment="1" applyProtection="1">
      <alignment horizontal="center" vertical="center" shrinkToFit="1"/>
      <protection hidden="1" locked="0"/>
    </xf>
    <xf numFmtId="0" fontId="18" fillId="2" borderId="40" xfId="0" applyFont="1" applyFill="1" applyBorder="1" applyAlignment="1" applyProtection="1">
      <alignment horizontal="center" vertical="center" shrinkToFit="1"/>
      <protection hidden="1" locked="0"/>
    </xf>
    <xf numFmtId="0" fontId="1" fillId="0" borderId="24" xfId="0" applyFont="1" applyFill="1" applyBorder="1" applyAlignment="1" applyProtection="1">
      <alignment horizontal="center" vertical="center"/>
      <protection hidden="1"/>
    </xf>
    <xf numFmtId="177" fontId="1" fillId="0" borderId="50" xfId="0" applyNumberFormat="1" applyFont="1" applyFill="1" applyBorder="1" applyAlignment="1" applyProtection="1">
      <alignment horizontal="right" vertical="center" shrinkToFit="1"/>
      <protection hidden="1"/>
    </xf>
    <xf numFmtId="177" fontId="1" fillId="0" borderId="27" xfId="0" applyNumberFormat="1" applyFont="1" applyFill="1" applyBorder="1" applyAlignment="1" applyProtection="1">
      <alignment horizontal="right" vertical="center" shrinkToFit="1"/>
      <protection hidden="1"/>
    </xf>
    <xf numFmtId="177" fontId="1" fillId="0" borderId="40" xfId="0" applyNumberFormat="1" applyFont="1" applyFill="1" applyBorder="1" applyAlignment="1" applyProtection="1">
      <alignment horizontal="right" vertical="center" shrinkToFit="1"/>
      <protection hidden="1"/>
    </xf>
    <xf numFmtId="192" fontId="1" fillId="0" borderId="49" xfId="0" applyNumberFormat="1" applyFont="1" applyBorder="1" applyAlignment="1" applyProtection="1">
      <alignment horizontal="center" vertical="center" shrinkToFit="1"/>
      <protection hidden="1"/>
    </xf>
    <xf numFmtId="192" fontId="1" fillId="0" borderId="4" xfId="0" applyNumberFormat="1" applyFont="1" applyBorder="1" applyAlignment="1" applyProtection="1">
      <alignment horizontal="center" vertical="center" shrinkToFit="1"/>
      <protection hidden="1"/>
    </xf>
    <xf numFmtId="192" fontId="1" fillId="0" borderId="25" xfId="0" applyNumberFormat="1" applyFont="1" applyBorder="1" applyAlignment="1" applyProtection="1">
      <alignment horizontal="center" vertical="center" shrinkToFit="1"/>
      <protection hidden="1"/>
    </xf>
    <xf numFmtId="192" fontId="1" fillId="0" borderId="31" xfId="0" applyNumberFormat="1" applyFont="1" applyBorder="1" applyAlignment="1" applyProtection="1">
      <alignment horizontal="center" vertical="center" shrinkToFit="1"/>
      <protection hidden="1"/>
    </xf>
    <xf numFmtId="179" fontId="1" fillId="0" borderId="49" xfId="0" applyNumberFormat="1" applyFont="1" applyBorder="1" applyAlignment="1" applyProtection="1">
      <alignment horizontal="center" vertical="center" shrinkToFit="1"/>
      <protection hidden="1"/>
    </xf>
    <xf numFmtId="179" fontId="1" fillId="0" borderId="4" xfId="0" applyNumberFormat="1" applyFont="1" applyBorder="1" applyAlignment="1" applyProtection="1">
      <alignment horizontal="center" vertical="center" shrinkToFit="1"/>
      <protection hidden="1"/>
    </xf>
    <xf numFmtId="179" fontId="1" fillId="0" borderId="25" xfId="0" applyNumberFormat="1" applyFont="1" applyBorder="1" applyAlignment="1" applyProtection="1">
      <alignment horizontal="center" vertical="center" shrinkToFit="1"/>
      <protection hidden="1"/>
    </xf>
    <xf numFmtId="0" fontId="18" fillId="2" borderId="68" xfId="0" applyFont="1" applyFill="1" applyBorder="1" applyAlignment="1" applyProtection="1">
      <alignment horizontal="center" vertical="center" shrinkToFit="1"/>
      <protection hidden="1" locked="0"/>
    </xf>
    <xf numFmtId="0" fontId="18" fillId="2" borderId="69" xfId="0" applyFont="1" applyFill="1" applyBorder="1" applyAlignment="1" applyProtection="1">
      <alignment horizontal="center" vertical="center" shrinkToFit="1"/>
      <protection hidden="1" locked="0"/>
    </xf>
    <xf numFmtId="176" fontId="19" fillId="2" borderId="17" xfId="0" applyNumberFormat="1" applyFont="1" applyFill="1" applyBorder="1" applyAlignment="1" applyProtection="1">
      <alignment vertical="center" shrinkToFit="1"/>
      <protection hidden="1" locked="0"/>
    </xf>
    <xf numFmtId="176" fontId="19" fillId="2" borderId="18" xfId="0" applyNumberFormat="1" applyFont="1" applyFill="1" applyBorder="1" applyAlignment="1" applyProtection="1">
      <alignment vertical="center" shrinkToFit="1"/>
      <protection hidden="1" locked="0"/>
    </xf>
    <xf numFmtId="176" fontId="19" fillId="2" borderId="19" xfId="0" applyNumberFormat="1" applyFont="1" applyFill="1" applyBorder="1" applyAlignment="1" applyProtection="1">
      <alignment vertical="center" shrinkToFit="1"/>
      <protection hidden="1" locked="0"/>
    </xf>
    <xf numFmtId="176" fontId="19" fillId="2" borderId="22" xfId="0" applyNumberFormat="1" applyFont="1" applyFill="1" applyBorder="1" applyAlignment="1" applyProtection="1">
      <alignment vertical="center" shrinkToFit="1"/>
      <protection hidden="1" locked="0"/>
    </xf>
    <xf numFmtId="176" fontId="19" fillId="2" borderId="5" xfId="0" applyNumberFormat="1" applyFont="1" applyFill="1" applyBorder="1" applyAlignment="1" applyProtection="1">
      <alignment vertical="center" shrinkToFit="1"/>
      <protection hidden="1" locked="0"/>
    </xf>
    <xf numFmtId="176" fontId="19" fillId="2" borderId="23" xfId="0" applyNumberFormat="1" applyFont="1" applyFill="1" applyBorder="1" applyAlignment="1" applyProtection="1">
      <alignment vertical="center" shrinkToFit="1"/>
      <protection hidden="1" locked="0"/>
    </xf>
    <xf numFmtId="179" fontId="19" fillId="2" borderId="20" xfId="0" applyNumberFormat="1" applyFont="1" applyFill="1" applyBorder="1" applyAlignment="1" applyProtection="1">
      <alignment horizontal="center" vertical="center" shrinkToFit="1"/>
      <protection hidden="1" locked="0"/>
    </xf>
    <xf numFmtId="179" fontId="19" fillId="2" borderId="0" xfId="0" applyNumberFormat="1" applyFont="1" applyFill="1" applyBorder="1" applyAlignment="1" applyProtection="1">
      <alignment horizontal="center" vertical="center" shrinkToFit="1"/>
      <protection hidden="1" locked="0"/>
    </xf>
    <xf numFmtId="179" fontId="19" fillId="2" borderId="21" xfId="0" applyNumberFormat="1" applyFont="1" applyFill="1" applyBorder="1" applyAlignment="1" applyProtection="1">
      <alignment horizontal="center" vertical="center" shrinkToFit="1"/>
      <protection hidden="1" locked="0"/>
    </xf>
    <xf numFmtId="179" fontId="19" fillId="2" borderId="22" xfId="0" applyNumberFormat="1" applyFont="1" applyFill="1" applyBorder="1" applyAlignment="1" applyProtection="1">
      <alignment horizontal="center" vertical="center" shrinkToFit="1"/>
      <protection hidden="1" locked="0"/>
    </xf>
    <xf numFmtId="179" fontId="19" fillId="2" borderId="5" xfId="0" applyNumberFormat="1" applyFont="1" applyFill="1" applyBorder="1" applyAlignment="1" applyProtection="1">
      <alignment horizontal="center" vertical="center" shrinkToFit="1"/>
      <protection hidden="1" locked="0"/>
    </xf>
    <xf numFmtId="179" fontId="19" fillId="2" borderId="23" xfId="0" applyNumberFormat="1" applyFont="1" applyFill="1" applyBorder="1" applyAlignment="1" applyProtection="1">
      <alignment horizontal="center" vertical="center" shrinkToFit="1"/>
      <protection hidden="1" locked="0"/>
    </xf>
    <xf numFmtId="0" fontId="18" fillId="2" borderId="1" xfId="0" applyFont="1" applyFill="1" applyBorder="1" applyAlignment="1" applyProtection="1">
      <alignment horizontal="center" vertical="center" shrinkToFit="1"/>
      <protection hidden="1" locked="0"/>
    </xf>
    <xf numFmtId="0" fontId="18" fillId="2" borderId="12" xfId="0" applyFont="1" applyFill="1" applyBorder="1" applyAlignment="1" applyProtection="1">
      <alignment horizontal="center" vertical="center" shrinkToFit="1"/>
      <protection hidden="1" locked="0"/>
    </xf>
    <xf numFmtId="0" fontId="18" fillId="2" borderId="5" xfId="0" applyFont="1" applyFill="1" applyBorder="1" applyAlignment="1" applyProtection="1">
      <alignment horizontal="center" vertical="center" shrinkToFit="1"/>
      <protection hidden="1" locked="0"/>
    </xf>
    <xf numFmtId="193" fontId="18" fillId="2" borderId="69" xfId="0" applyNumberFormat="1" applyFont="1" applyFill="1" applyBorder="1" applyAlignment="1" applyProtection="1">
      <alignment horizontal="center" vertical="center" shrinkToFit="1"/>
      <protection hidden="1" locked="0"/>
    </xf>
    <xf numFmtId="0" fontId="18" fillId="2" borderId="6" xfId="0" applyFont="1" applyFill="1" applyBorder="1" applyAlignment="1" applyProtection="1">
      <alignment horizontal="center" vertical="center" shrinkToFit="1"/>
      <protection hidden="1" locked="0"/>
    </xf>
    <xf numFmtId="0" fontId="18" fillId="2" borderId="13" xfId="0" applyFont="1" applyFill="1" applyBorder="1" applyAlignment="1" applyProtection="1">
      <alignment horizontal="center" vertical="center" shrinkToFit="1"/>
      <protection hidden="1" locked="0"/>
    </xf>
    <xf numFmtId="0" fontId="18" fillId="2" borderId="22" xfId="0" applyFont="1" applyFill="1" applyBorder="1" applyAlignment="1" applyProtection="1">
      <alignment horizontal="center" vertical="center" shrinkToFit="1"/>
      <protection hidden="1" locked="0"/>
    </xf>
    <xf numFmtId="0" fontId="18" fillId="2" borderId="23" xfId="0" applyFont="1" applyFill="1" applyBorder="1" applyAlignment="1" applyProtection="1">
      <alignment horizontal="center" vertical="center" shrinkToFit="1"/>
      <protection hidden="1" locked="0"/>
    </xf>
    <xf numFmtId="0" fontId="18" fillId="2" borderId="39" xfId="0" applyFont="1" applyFill="1" applyBorder="1" applyAlignment="1" applyProtection="1">
      <alignment horizontal="center" vertical="center" shrinkToFit="1"/>
      <protection hidden="1" locked="0"/>
    </xf>
    <xf numFmtId="0" fontId="18" fillId="2" borderId="58" xfId="0" applyFont="1" applyFill="1" applyBorder="1" applyAlignment="1" applyProtection="1">
      <alignment horizontal="center" vertical="center" shrinkToFit="1"/>
      <protection hidden="1" locked="0"/>
    </xf>
    <xf numFmtId="0" fontId="18" fillId="2" borderId="24" xfId="0" applyFont="1" applyFill="1" applyBorder="1" applyAlignment="1" applyProtection="1">
      <alignment horizontal="center" vertical="center" shrinkToFit="1"/>
      <protection hidden="1" locked="0"/>
    </xf>
    <xf numFmtId="0" fontId="18" fillId="2" borderId="72" xfId="0" applyFont="1" applyFill="1" applyBorder="1" applyAlignment="1" applyProtection="1">
      <alignment horizontal="center" vertical="center" shrinkToFit="1"/>
      <protection hidden="1" locked="0"/>
    </xf>
    <xf numFmtId="0" fontId="18" fillId="2" borderId="36" xfId="0" applyFont="1" applyFill="1" applyBorder="1" applyAlignment="1" applyProtection="1">
      <alignment horizontal="center" vertical="center" shrinkToFit="1"/>
      <protection hidden="1" locked="0"/>
    </xf>
    <xf numFmtId="0" fontId="18" fillId="2" borderId="19" xfId="0" applyFont="1" applyFill="1" applyBorder="1" applyAlignment="1" applyProtection="1">
      <alignment horizontal="center" vertical="center" shrinkToFit="1"/>
      <protection hidden="1" locked="0"/>
    </xf>
    <xf numFmtId="0" fontId="18" fillId="2" borderId="37" xfId="0" applyFont="1" applyFill="1" applyBorder="1" applyAlignment="1" applyProtection="1">
      <alignment horizontal="center" vertical="center" shrinkToFit="1"/>
      <protection hidden="1" locked="0"/>
    </xf>
    <xf numFmtId="0" fontId="18" fillId="2" borderId="34" xfId="0" applyFont="1" applyFill="1" applyBorder="1" applyAlignment="1" applyProtection="1">
      <alignment horizontal="center" vertical="center" shrinkToFit="1"/>
      <protection hidden="1" locked="0"/>
    </xf>
    <xf numFmtId="191"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xf>
    <xf numFmtId="0" fontId="0" fillId="0" borderId="6" xfId="0" applyBorder="1" applyAlignment="1" applyProtection="1">
      <alignment horizontal="left" vertical="center" shrinkToFit="1"/>
      <protection/>
    </xf>
    <xf numFmtId="0" fontId="1" fillId="0" borderId="0" xfId="0" applyNumberFormat="1" applyFont="1" applyBorder="1" applyAlignment="1" applyProtection="1" quotePrefix="1">
      <alignment horizontal="left" vertical="center"/>
      <protection hidden="1"/>
    </xf>
    <xf numFmtId="0" fontId="1" fillId="0" borderId="0" xfId="0" applyNumberFormat="1" applyFont="1" applyBorder="1" applyAlignment="1" applyProtection="1">
      <alignment horizontal="left" vertical="center"/>
      <protection hidden="1"/>
    </xf>
    <xf numFmtId="0" fontId="1" fillId="0" borderId="6" xfId="0" applyNumberFormat="1" applyFont="1" applyBorder="1" applyAlignment="1" applyProtection="1">
      <alignment horizontal="left" vertical="center"/>
      <protection hidden="1"/>
    </xf>
    <xf numFmtId="179" fontId="1" fillId="0" borderId="0" xfId="0" applyNumberFormat="1" applyFont="1" applyBorder="1" applyAlignment="1" applyProtection="1">
      <alignment horizontal="right" vertical="center" shrinkToFit="1"/>
      <protection hidden="1"/>
    </xf>
    <xf numFmtId="176"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1" fillId="0" borderId="7" xfId="0" applyFont="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50"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176" fontId="1" fillId="0" borderId="26" xfId="0" applyNumberFormat="1" applyFont="1" applyFill="1" applyBorder="1" applyAlignment="1" applyProtection="1">
      <alignment vertical="center" shrinkToFit="1"/>
      <protection hidden="1"/>
    </xf>
    <xf numFmtId="176" fontId="1" fillId="0" borderId="27" xfId="0" applyNumberFormat="1" applyFont="1" applyFill="1" applyBorder="1" applyAlignment="1" applyProtection="1">
      <alignment vertical="center" shrinkToFit="1"/>
      <protection hidden="1"/>
    </xf>
    <xf numFmtId="176" fontId="1" fillId="0" borderId="40" xfId="0" applyNumberFormat="1" applyFont="1" applyFill="1" applyBorder="1" applyAlignment="1" applyProtection="1">
      <alignment vertical="center" shrinkToFit="1"/>
      <protection hidden="1"/>
    </xf>
    <xf numFmtId="0" fontId="1" fillId="0" borderId="49"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shrinkToFit="1"/>
      <protection hidden="1"/>
    </xf>
    <xf numFmtId="192" fontId="19" fillId="2" borderId="2" xfId="0" applyNumberFormat="1" applyFont="1" applyFill="1" applyBorder="1" applyAlignment="1" applyProtection="1">
      <alignment horizontal="center" vertical="center" shrinkToFit="1"/>
      <protection hidden="1" locked="0"/>
    </xf>
    <xf numFmtId="176" fontId="19" fillId="2" borderId="33" xfId="0" applyNumberFormat="1" applyFont="1" applyFill="1" applyBorder="1" applyAlignment="1" applyProtection="1">
      <alignment vertical="center" shrinkToFit="1"/>
      <protection hidden="1" locked="0"/>
    </xf>
    <xf numFmtId="176" fontId="19" fillId="2" borderId="7" xfId="0" applyNumberFormat="1" applyFont="1" applyFill="1" applyBorder="1" applyAlignment="1" applyProtection="1">
      <alignment vertical="center" shrinkToFit="1"/>
      <protection hidden="1" locked="0"/>
    </xf>
    <xf numFmtId="176" fontId="19" fillId="2" borderId="34" xfId="0" applyNumberFormat="1" applyFont="1" applyFill="1" applyBorder="1" applyAlignment="1" applyProtection="1">
      <alignment vertical="center" shrinkToFit="1"/>
      <protection hidden="1" locked="0"/>
    </xf>
    <xf numFmtId="192" fontId="19" fillId="2" borderId="39" xfId="0" applyNumberFormat="1" applyFont="1" applyFill="1" applyBorder="1" applyAlignment="1" applyProtection="1">
      <alignment horizontal="center" vertical="center" shrinkToFit="1"/>
      <protection hidden="1" locked="0"/>
    </xf>
    <xf numFmtId="192" fontId="19" fillId="2" borderId="11" xfId="0" applyNumberFormat="1" applyFont="1" applyFill="1" applyBorder="1" applyAlignment="1" applyProtection="1">
      <alignment horizontal="center" vertical="center" shrinkToFit="1"/>
      <protection hidden="1" locked="0"/>
    </xf>
    <xf numFmtId="178" fontId="1" fillId="0" borderId="36" xfId="0" applyNumberFormat="1" applyFont="1" applyFill="1" applyBorder="1" applyAlignment="1" applyProtection="1">
      <alignment vertical="center" shrinkToFit="1"/>
      <protection hidden="1"/>
    </xf>
    <xf numFmtId="178" fontId="1" fillId="0" borderId="18" xfId="0" applyNumberFormat="1" applyFont="1" applyFill="1" applyBorder="1" applyAlignment="1" applyProtection="1">
      <alignment vertical="center" shrinkToFit="1"/>
      <protection hidden="1"/>
    </xf>
    <xf numFmtId="178" fontId="1" fillId="0" borderId="32" xfId="0" applyNumberFormat="1" applyFont="1" applyFill="1" applyBorder="1" applyAlignment="1" applyProtection="1">
      <alignment vertical="center" shrinkToFit="1"/>
      <protection hidden="1"/>
    </xf>
    <xf numFmtId="178" fontId="1" fillId="0" borderId="1" xfId="0" applyNumberFormat="1" applyFont="1" applyFill="1" applyBorder="1" applyAlignment="1" applyProtection="1">
      <alignment vertical="center" shrinkToFit="1"/>
      <protection hidden="1"/>
    </xf>
    <xf numFmtId="178" fontId="1" fillId="0" borderId="0" xfId="0" applyNumberFormat="1" applyFont="1" applyFill="1" applyBorder="1" applyAlignment="1" applyProtection="1">
      <alignment vertical="center" shrinkToFit="1"/>
      <protection hidden="1"/>
    </xf>
    <xf numFmtId="178" fontId="1" fillId="0" borderId="6" xfId="0" applyNumberFormat="1" applyFont="1" applyFill="1" applyBorder="1" applyAlignment="1" applyProtection="1">
      <alignment vertical="center" shrinkToFit="1"/>
      <protection hidden="1"/>
    </xf>
    <xf numFmtId="178" fontId="1" fillId="0" borderId="37" xfId="0" applyNumberFormat="1" applyFont="1" applyFill="1" applyBorder="1" applyAlignment="1" applyProtection="1">
      <alignment vertical="center" shrinkToFit="1"/>
      <protection hidden="1"/>
    </xf>
    <xf numFmtId="178" fontId="1" fillId="0" borderId="7" xfId="0" applyNumberFormat="1" applyFont="1" applyFill="1" applyBorder="1" applyAlignment="1" applyProtection="1">
      <alignment vertical="center" shrinkToFit="1"/>
      <protection hidden="1"/>
    </xf>
    <xf numFmtId="178" fontId="1" fillId="0" borderId="35" xfId="0" applyNumberFormat="1" applyFont="1" applyFill="1" applyBorder="1" applyAlignment="1" applyProtection="1">
      <alignment vertical="center" shrinkToFit="1"/>
      <protection hidden="1"/>
    </xf>
    <xf numFmtId="0" fontId="1" fillId="0" borderId="3" xfId="0" applyFont="1" applyBorder="1" applyAlignment="1" applyProtection="1">
      <alignment vertical="center" shrinkToFit="1"/>
      <protection hidden="1"/>
    </xf>
    <xf numFmtId="0" fontId="3" fillId="0" borderId="24" xfId="0" applyFont="1" applyBorder="1" applyAlignment="1" applyProtection="1">
      <alignment vertical="center" shrinkToFit="1"/>
      <protection hidden="1"/>
    </xf>
    <xf numFmtId="0" fontId="3" fillId="0" borderId="4" xfId="0" applyFont="1" applyBorder="1" applyAlignment="1" applyProtection="1">
      <alignment vertical="center" shrinkToFit="1"/>
      <protection hidden="1"/>
    </xf>
    <xf numFmtId="0" fontId="3" fillId="0" borderId="31" xfId="0" applyFont="1" applyBorder="1" applyAlignment="1" applyProtection="1">
      <alignment vertical="center" shrinkToFit="1"/>
      <protection hidden="1"/>
    </xf>
    <xf numFmtId="0" fontId="4" fillId="0" borderId="1"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13" xfId="0" applyFont="1" applyBorder="1" applyAlignment="1" applyProtection="1">
      <alignment vertical="center" wrapText="1"/>
      <protection hidden="1"/>
    </xf>
    <xf numFmtId="0" fontId="3" fillId="0" borderId="1" xfId="0" applyFont="1" applyFill="1" applyBorder="1" applyAlignment="1" applyProtection="1">
      <alignment horizontal="left" vertical="center" shrinkToFit="1"/>
      <protection hidden="1"/>
    </xf>
    <xf numFmtId="0" fontId="0" fillId="0" borderId="6" xfId="0" applyBorder="1" applyAlignment="1" applyProtection="1">
      <alignment horizontal="left" vertical="center" shrinkToFit="1"/>
      <protection hidden="1"/>
    </xf>
    <xf numFmtId="176" fontId="1" fillId="0" borderId="36" xfId="0" applyNumberFormat="1" applyFont="1" applyFill="1" applyBorder="1" applyAlignment="1" applyProtection="1">
      <alignment vertical="center" shrinkToFit="1"/>
      <protection hidden="1"/>
    </xf>
    <xf numFmtId="176" fontId="1" fillId="0" borderId="18" xfId="0" applyNumberFormat="1" applyFont="1" applyFill="1" applyBorder="1" applyAlignment="1" applyProtection="1">
      <alignment vertical="center" shrinkToFit="1"/>
      <protection hidden="1"/>
    </xf>
    <xf numFmtId="176" fontId="1" fillId="0" borderId="32" xfId="0" applyNumberFormat="1" applyFont="1" applyFill="1" applyBorder="1" applyAlignment="1" applyProtection="1">
      <alignment vertical="center" shrinkToFit="1"/>
      <protection hidden="1"/>
    </xf>
    <xf numFmtId="176" fontId="1" fillId="0" borderId="1"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6" xfId="0" applyNumberFormat="1" applyFont="1" applyFill="1" applyBorder="1" applyAlignment="1" applyProtection="1">
      <alignment vertical="center" shrinkToFit="1"/>
      <protection hidden="1"/>
    </xf>
    <xf numFmtId="176" fontId="1" fillId="0" borderId="37" xfId="0" applyNumberFormat="1" applyFont="1" applyFill="1" applyBorder="1" applyAlignment="1" applyProtection="1">
      <alignment vertical="center" shrinkToFit="1"/>
      <protection hidden="1"/>
    </xf>
    <xf numFmtId="176" fontId="1" fillId="0" borderId="7" xfId="0" applyNumberFormat="1" applyFont="1" applyFill="1" applyBorder="1" applyAlignment="1" applyProtection="1">
      <alignment vertical="center" shrinkToFit="1"/>
      <protection hidden="1"/>
    </xf>
    <xf numFmtId="176" fontId="1" fillId="0" borderId="35" xfId="0" applyNumberFormat="1" applyFont="1" applyFill="1" applyBorder="1" applyAlignment="1" applyProtection="1">
      <alignment vertical="center" shrinkToFit="1"/>
      <protection hidden="1"/>
    </xf>
    <xf numFmtId="179" fontId="1" fillId="0" borderId="3" xfId="0" applyNumberFormat="1" applyFont="1" applyFill="1" applyBorder="1" applyAlignment="1" applyProtection="1">
      <alignment horizontal="right" vertical="center" shrinkToFit="1"/>
      <protection hidden="1"/>
    </xf>
    <xf numFmtId="179" fontId="1" fillId="0" borderId="2" xfId="0" applyNumberFormat="1" applyFont="1" applyFill="1" applyBorder="1" applyAlignment="1" applyProtection="1">
      <alignment horizontal="right" vertical="center" shrinkToFit="1"/>
      <protection hidden="1"/>
    </xf>
    <xf numFmtId="179" fontId="1" fillId="0" borderId="38" xfId="0" applyNumberFormat="1" applyFont="1" applyFill="1" applyBorder="1" applyAlignment="1" applyProtection="1">
      <alignment horizontal="right" vertical="center" shrinkToFit="1"/>
      <protection hidden="1"/>
    </xf>
    <xf numFmtId="0" fontId="1" fillId="0" borderId="0"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xf>
    <xf numFmtId="205" fontId="1" fillId="0" borderId="0" xfId="16" applyNumberFormat="1" applyFont="1" applyBorder="1" applyAlignment="1" applyProtection="1">
      <alignment horizontal="left" vertical="center" shrinkToFit="1"/>
      <protection hidden="1"/>
    </xf>
    <xf numFmtId="205" fontId="0" fillId="0" borderId="0" xfId="16" applyNumberFormat="1" applyAlignment="1" applyProtection="1">
      <alignment horizontal="left" vertical="center" shrinkToFit="1"/>
      <protection/>
    </xf>
    <xf numFmtId="176" fontId="1" fillId="0" borderId="7" xfId="0" applyNumberFormat="1" applyFont="1" applyBorder="1" applyAlignment="1" applyProtection="1">
      <alignment horizontal="center" vertical="center" shrinkToFit="1"/>
      <protection hidden="1"/>
    </xf>
    <xf numFmtId="0" fontId="18" fillId="2" borderId="31" xfId="0" applyFont="1" applyFill="1" applyBorder="1" applyAlignment="1" applyProtection="1">
      <alignment horizontal="center" vertical="center" shrinkToFit="1"/>
      <protection hidden="1" locked="0"/>
    </xf>
    <xf numFmtId="0" fontId="18" fillId="2" borderId="18" xfId="0" applyFont="1" applyFill="1" applyBorder="1" applyAlignment="1" applyProtection="1">
      <alignment horizontal="center" vertical="center" shrinkToFit="1"/>
      <protection hidden="1" locked="0"/>
    </xf>
    <xf numFmtId="0" fontId="18" fillId="2" borderId="7" xfId="0" applyFont="1" applyFill="1" applyBorder="1" applyAlignment="1" applyProtection="1">
      <alignment horizontal="center" vertical="center" shrinkToFit="1"/>
      <protection hidden="1" locked="0"/>
    </xf>
    <xf numFmtId="177" fontId="1" fillId="0" borderId="39" xfId="0" applyNumberFormat="1" applyFont="1" applyBorder="1" applyAlignment="1" applyProtection="1">
      <alignment vertical="center" shrinkToFit="1"/>
      <protection hidden="1"/>
    </xf>
    <xf numFmtId="177" fontId="1" fillId="0" borderId="2" xfId="0" applyNumberFormat="1" applyFont="1" applyBorder="1" applyAlignment="1" applyProtection="1">
      <alignment vertical="center" shrinkToFit="1"/>
      <protection hidden="1"/>
    </xf>
    <xf numFmtId="177" fontId="1" fillId="0" borderId="38" xfId="0" applyNumberFormat="1" applyFont="1" applyBorder="1" applyAlignment="1" applyProtection="1">
      <alignment vertical="center" shrinkToFit="1"/>
      <protection hidden="1"/>
    </xf>
    <xf numFmtId="0" fontId="3" fillId="0" borderId="1" xfId="0" applyFont="1" applyBorder="1" applyAlignment="1" applyProtection="1">
      <alignment vertical="center" wrapText="1"/>
      <protection hidden="1"/>
    </xf>
    <xf numFmtId="0" fontId="0" fillId="0" borderId="0" xfId="0" applyFont="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192" fontId="19" fillId="2" borderId="0" xfId="0" applyNumberFormat="1" applyFont="1" applyFill="1" applyBorder="1" applyAlignment="1" applyProtection="1">
      <alignment horizontal="right" vertical="center" shrinkToFit="1"/>
      <protection hidden="1" locked="0"/>
    </xf>
    <xf numFmtId="192" fontId="19" fillId="2" borderId="5" xfId="0" applyNumberFormat="1" applyFont="1" applyFill="1" applyBorder="1" applyAlignment="1" applyProtection="1">
      <alignment horizontal="right" vertical="center" shrinkToFit="1"/>
      <protection hidden="1" locked="0"/>
    </xf>
    <xf numFmtId="176" fontId="19" fillId="2" borderId="4" xfId="0" applyNumberFormat="1" applyFont="1" applyFill="1" applyBorder="1" applyAlignment="1" applyProtection="1">
      <alignment horizontal="center" vertical="center" shrinkToFit="1"/>
      <protection hidden="1" locked="0"/>
    </xf>
    <xf numFmtId="179" fontId="19" fillId="2" borderId="49" xfId="0" applyNumberFormat="1" applyFont="1" applyFill="1" applyBorder="1" applyAlignment="1" applyProtection="1">
      <alignment horizontal="center" vertical="center" shrinkToFit="1"/>
      <protection hidden="1" locked="0"/>
    </xf>
    <xf numFmtId="179" fontId="19" fillId="2" borderId="4" xfId="0" applyNumberFormat="1" applyFont="1" applyFill="1" applyBorder="1" applyAlignment="1" applyProtection="1">
      <alignment horizontal="center" vertical="center" shrinkToFit="1"/>
      <protection hidden="1" locked="0"/>
    </xf>
    <xf numFmtId="179" fontId="19" fillId="2" borderId="25" xfId="0" applyNumberFormat="1" applyFont="1" applyFill="1" applyBorder="1" applyAlignment="1" applyProtection="1">
      <alignment horizontal="center" vertical="center" shrinkToFit="1"/>
      <protection hidden="1" locked="0"/>
    </xf>
    <xf numFmtId="176" fontId="1" fillId="0" borderId="50" xfId="0" applyNumberFormat="1" applyFont="1" applyBorder="1" applyAlignment="1" applyProtection="1">
      <alignment horizontal="center" vertical="center" shrinkToFit="1"/>
      <protection hidden="1"/>
    </xf>
    <xf numFmtId="176" fontId="1" fillId="0" borderId="27" xfId="0" applyNumberFormat="1" applyFont="1" applyBorder="1" applyAlignment="1" applyProtection="1">
      <alignment horizontal="center" vertical="center" shrinkToFit="1"/>
      <protection hidden="1"/>
    </xf>
    <xf numFmtId="176" fontId="1" fillId="0" borderId="40" xfId="0" applyNumberFormat="1" applyFont="1" applyBorder="1" applyAlignment="1" applyProtection="1">
      <alignment horizontal="center" vertical="center" shrinkToFit="1"/>
      <protection hidden="1"/>
    </xf>
    <xf numFmtId="176" fontId="1" fillId="0" borderId="28" xfId="0" applyNumberFormat="1" applyFont="1" applyBorder="1" applyAlignment="1" applyProtection="1">
      <alignment horizontal="center" vertical="center" shrinkToFit="1"/>
      <protection hidden="1"/>
    </xf>
    <xf numFmtId="0" fontId="3" fillId="0" borderId="1" xfId="0" applyFont="1" applyBorder="1" applyAlignment="1" applyProtection="1">
      <alignment vertical="center" shrinkToFit="1"/>
      <protection hidden="1"/>
    </xf>
    <xf numFmtId="179" fontId="3" fillId="0" borderId="26" xfId="0" applyNumberFormat="1" applyFont="1" applyBorder="1" applyAlignment="1" applyProtection="1">
      <alignment horizontal="center" vertical="center"/>
      <protection hidden="1"/>
    </xf>
    <xf numFmtId="179" fontId="3" fillId="0" borderId="27" xfId="0" applyNumberFormat="1" applyFont="1" applyBorder="1" applyAlignment="1" applyProtection="1">
      <alignment horizontal="center" vertical="center"/>
      <protection hidden="1"/>
    </xf>
    <xf numFmtId="0" fontId="1" fillId="0" borderId="18" xfId="0" applyFont="1" applyBorder="1" applyAlignment="1" applyProtection="1">
      <alignment horizontal="center" vertical="center" shrinkToFit="1"/>
      <protection hidden="1"/>
    </xf>
    <xf numFmtId="192" fontId="1" fillId="0" borderId="0" xfId="0" applyNumberFormat="1" applyFont="1" applyBorder="1" applyAlignment="1" applyProtection="1">
      <alignment horizontal="center" vertical="center" shrinkToFit="1"/>
      <protection hidden="1"/>
    </xf>
    <xf numFmtId="178" fontId="1" fillId="0" borderId="7" xfId="0" applyNumberFormat="1" applyFont="1" applyBorder="1" applyAlignment="1" applyProtection="1">
      <alignment horizontal="center" vertical="center" shrinkToFit="1"/>
      <protection hidden="1"/>
    </xf>
    <xf numFmtId="0" fontId="1" fillId="0" borderId="3"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179" fontId="1" fillId="0" borderId="0" xfId="0" applyNumberFormat="1" applyFont="1" applyBorder="1" applyAlignment="1" applyProtection="1">
      <alignment horizontal="center" vertical="center" shrinkToFit="1"/>
      <protection hidden="1"/>
    </xf>
    <xf numFmtId="0" fontId="8" fillId="0" borderId="5" xfId="0" applyFont="1" applyBorder="1" applyAlignment="1" applyProtection="1">
      <alignment horizontal="right" vertical="center"/>
      <protection hidden="1"/>
    </xf>
    <xf numFmtId="0" fontId="1" fillId="0" borderId="0" xfId="0" applyFont="1" applyBorder="1" applyAlignment="1" applyProtection="1">
      <alignment horizontal="center" vertical="center" wrapText="1"/>
      <protection hidden="1"/>
    </xf>
    <xf numFmtId="179" fontId="3" fillId="0" borderId="36" xfId="0" applyNumberFormat="1" applyFont="1" applyBorder="1" applyAlignment="1" applyProtection="1">
      <alignment horizontal="left" vertical="center" shrinkToFit="1"/>
      <protection hidden="1"/>
    </xf>
    <xf numFmtId="0" fontId="0" fillId="0" borderId="18" xfId="0" applyBorder="1" applyAlignment="1" applyProtection="1">
      <alignment vertical="center"/>
      <protection/>
    </xf>
    <xf numFmtId="0" fontId="0" fillId="0" borderId="32" xfId="0" applyBorder="1" applyAlignment="1" applyProtection="1">
      <alignment vertical="center"/>
      <protection/>
    </xf>
    <xf numFmtId="176" fontId="1" fillId="0" borderId="8" xfId="0" applyNumberFormat="1" applyFont="1" applyFill="1" applyBorder="1" applyAlignment="1" applyProtection="1">
      <alignment vertical="center" shrinkToFit="1"/>
      <protection hidden="1"/>
    </xf>
    <xf numFmtId="176" fontId="1" fillId="0" borderId="9" xfId="0" applyNumberFormat="1" applyFont="1" applyFill="1" applyBorder="1" applyAlignment="1" applyProtection="1">
      <alignment vertical="center" shrinkToFit="1"/>
      <protection hidden="1"/>
    </xf>
    <xf numFmtId="176" fontId="1" fillId="0" borderId="10" xfId="0" applyNumberFormat="1" applyFont="1" applyFill="1" applyBorder="1" applyAlignment="1" applyProtection="1">
      <alignment vertical="center" shrinkToFit="1"/>
      <protection hidden="1"/>
    </xf>
    <xf numFmtId="177" fontId="1" fillId="0" borderId="36" xfId="0" applyNumberFormat="1" applyFont="1" applyFill="1" applyBorder="1" applyAlignment="1" applyProtection="1">
      <alignment vertical="center" shrinkToFit="1"/>
      <protection hidden="1"/>
    </xf>
    <xf numFmtId="177" fontId="1" fillId="0" borderId="18" xfId="0" applyNumberFormat="1" applyFont="1" applyFill="1" applyBorder="1" applyAlignment="1" applyProtection="1">
      <alignment vertical="center" shrinkToFit="1"/>
      <protection hidden="1"/>
    </xf>
    <xf numFmtId="177" fontId="1" fillId="0" borderId="32" xfId="0" applyNumberFormat="1" applyFont="1" applyFill="1" applyBorder="1" applyAlignment="1" applyProtection="1">
      <alignment vertical="center" shrinkToFit="1"/>
      <protection hidden="1"/>
    </xf>
    <xf numFmtId="177" fontId="1" fillId="0" borderId="1" xfId="0" applyNumberFormat="1" applyFont="1" applyFill="1" applyBorder="1" applyAlignment="1" applyProtection="1">
      <alignment vertical="center" shrinkToFit="1"/>
      <protection hidden="1"/>
    </xf>
    <xf numFmtId="177" fontId="1" fillId="0" borderId="0" xfId="0" applyNumberFormat="1" applyFont="1" applyFill="1" applyBorder="1" applyAlignment="1" applyProtection="1">
      <alignment vertical="center" shrinkToFit="1"/>
      <protection hidden="1"/>
    </xf>
    <xf numFmtId="177" fontId="1" fillId="0" borderId="6" xfId="0" applyNumberFormat="1" applyFont="1" applyFill="1" applyBorder="1" applyAlignment="1" applyProtection="1">
      <alignment vertical="center" shrinkToFit="1"/>
      <protection hidden="1"/>
    </xf>
    <xf numFmtId="177" fontId="1" fillId="0" borderId="12" xfId="0" applyNumberFormat="1" applyFont="1" applyFill="1" applyBorder="1" applyAlignment="1" applyProtection="1">
      <alignment vertical="center" shrinkToFit="1"/>
      <protection hidden="1"/>
    </xf>
    <xf numFmtId="177" fontId="1" fillId="0" borderId="5" xfId="0" applyNumberFormat="1" applyFont="1" applyFill="1" applyBorder="1" applyAlignment="1" applyProtection="1">
      <alignment vertical="center" shrinkToFit="1"/>
      <protection hidden="1"/>
    </xf>
    <xf numFmtId="177" fontId="1" fillId="0" borderId="13" xfId="0" applyNumberFormat="1" applyFont="1" applyFill="1" applyBorder="1" applyAlignment="1" applyProtection="1">
      <alignment vertical="center" shrinkToFit="1"/>
      <protection hidden="1"/>
    </xf>
    <xf numFmtId="177" fontId="19" fillId="2" borderId="36" xfId="0" applyNumberFormat="1" applyFont="1" applyFill="1" applyBorder="1" applyAlignment="1" applyProtection="1">
      <alignment vertical="center" shrinkToFit="1"/>
      <protection hidden="1" locked="0"/>
    </xf>
    <xf numFmtId="177" fontId="19" fillId="2" borderId="18" xfId="0" applyNumberFormat="1" applyFont="1" applyFill="1" applyBorder="1" applyAlignment="1" applyProtection="1">
      <alignment vertical="center" shrinkToFit="1"/>
      <protection hidden="1" locked="0"/>
    </xf>
    <xf numFmtId="177" fontId="19" fillId="2" borderId="32" xfId="0" applyNumberFormat="1" applyFont="1" applyFill="1" applyBorder="1" applyAlignment="1" applyProtection="1">
      <alignment vertical="center" shrinkToFit="1"/>
      <protection hidden="1" locked="0"/>
    </xf>
    <xf numFmtId="177" fontId="19" fillId="2" borderId="12" xfId="0" applyNumberFormat="1" applyFont="1" applyFill="1" applyBorder="1" applyAlignment="1" applyProtection="1">
      <alignment vertical="center" shrinkToFit="1"/>
      <protection hidden="1" locked="0"/>
    </xf>
    <xf numFmtId="177" fontId="19" fillId="2" borderId="5" xfId="0" applyNumberFormat="1" applyFont="1" applyFill="1" applyBorder="1" applyAlignment="1" applyProtection="1">
      <alignment vertical="center" shrinkToFit="1"/>
      <protection hidden="1" locked="0"/>
    </xf>
    <xf numFmtId="177" fontId="19" fillId="2" borderId="13" xfId="0" applyNumberFormat="1" applyFont="1" applyFill="1" applyBorder="1" applyAlignment="1" applyProtection="1">
      <alignment vertical="center" shrinkToFit="1"/>
      <protection hidden="1" locked="0"/>
    </xf>
    <xf numFmtId="192" fontId="1" fillId="0" borderId="36" xfId="0" applyNumberFormat="1" applyFont="1" applyFill="1" applyBorder="1" applyAlignment="1" applyProtection="1">
      <alignment vertical="center" shrinkToFit="1"/>
      <protection hidden="1"/>
    </xf>
    <xf numFmtId="0" fontId="1" fillId="0" borderId="18" xfId="0" applyFont="1" applyFill="1" applyBorder="1" applyAlignment="1" applyProtection="1">
      <alignment vertical="center" shrinkToFit="1"/>
      <protection hidden="1"/>
    </xf>
    <xf numFmtId="0" fontId="1" fillId="0" borderId="32" xfId="0" applyFont="1" applyFill="1" applyBorder="1" applyAlignment="1" applyProtection="1">
      <alignment vertical="center" shrinkToFit="1"/>
      <protection hidden="1"/>
    </xf>
    <xf numFmtId="0" fontId="1" fillId="0" borderId="37" xfId="0" applyFont="1" applyFill="1" applyBorder="1" applyAlignment="1" applyProtection="1">
      <alignment vertical="center" shrinkToFit="1"/>
      <protection hidden="1"/>
    </xf>
    <xf numFmtId="0" fontId="1" fillId="0" borderId="7" xfId="0" applyFont="1" applyFill="1" applyBorder="1" applyAlignment="1" applyProtection="1">
      <alignment vertical="center" shrinkToFit="1"/>
      <protection hidden="1"/>
    </xf>
    <xf numFmtId="0" fontId="1" fillId="0" borderId="35" xfId="0" applyFont="1" applyFill="1" applyBorder="1" applyAlignment="1" applyProtection="1">
      <alignment vertical="center" shrinkToFit="1"/>
      <protection hidden="1"/>
    </xf>
    <xf numFmtId="0" fontId="3" fillId="0" borderId="36" xfId="0" applyFont="1" applyFill="1" applyBorder="1" applyAlignment="1" applyProtection="1">
      <alignment horizontal="left" vertical="center" shrinkToFit="1"/>
      <protection hidden="1"/>
    </xf>
    <xf numFmtId="0" fontId="0" fillId="0" borderId="18" xfId="0" applyBorder="1" applyAlignment="1" applyProtection="1">
      <alignment horizontal="left" vertical="center" shrinkToFit="1"/>
      <protection hidden="1"/>
    </xf>
    <xf numFmtId="0" fontId="0" fillId="0" borderId="32" xfId="0" applyBorder="1" applyAlignment="1" applyProtection="1">
      <alignment horizontal="left" vertical="center" shrinkToFit="1"/>
      <protection hidden="1"/>
    </xf>
    <xf numFmtId="177" fontId="19" fillId="2" borderId="37" xfId="0" applyNumberFormat="1" applyFont="1" applyFill="1" applyBorder="1" applyAlignment="1" applyProtection="1">
      <alignment vertical="center" shrinkToFit="1"/>
      <protection hidden="1" locked="0"/>
    </xf>
    <xf numFmtId="177" fontId="19" fillId="2" borderId="7" xfId="0" applyNumberFormat="1" applyFont="1" applyFill="1" applyBorder="1" applyAlignment="1" applyProtection="1">
      <alignment vertical="center" shrinkToFit="1"/>
      <protection hidden="1" locked="0"/>
    </xf>
    <xf numFmtId="177" fontId="19" fillId="2" borderId="35" xfId="0" applyNumberFormat="1" applyFont="1" applyFill="1" applyBorder="1" applyAlignment="1" applyProtection="1">
      <alignment vertical="center" shrinkToFit="1"/>
      <protection hidden="1" locked="0"/>
    </xf>
    <xf numFmtId="194" fontId="1" fillId="0" borderId="24" xfId="0" applyNumberFormat="1" applyFont="1" applyFill="1" applyBorder="1" applyAlignment="1" applyProtection="1">
      <alignment vertical="center" shrinkToFit="1"/>
      <protection hidden="1"/>
    </xf>
    <xf numFmtId="0" fontId="1" fillId="0" borderId="4" xfId="0" applyFont="1" applyFill="1" applyBorder="1" applyAlignment="1" applyProtection="1">
      <alignment vertical="center" shrinkToFit="1"/>
      <protection hidden="1"/>
    </xf>
    <xf numFmtId="0" fontId="1" fillId="0" borderId="31" xfId="0" applyFont="1" applyFill="1" applyBorder="1" applyAlignment="1" applyProtection="1">
      <alignment vertical="center" shrinkToFit="1"/>
      <protection hidden="1"/>
    </xf>
    <xf numFmtId="0" fontId="3" fillId="0" borderId="0" xfId="0" applyFont="1" applyBorder="1" applyAlignment="1" applyProtection="1">
      <alignment vertical="center" wrapText="1"/>
      <protection hidden="1"/>
    </xf>
    <xf numFmtId="178" fontId="1" fillId="0" borderId="3" xfId="0" applyNumberFormat="1" applyFont="1" applyFill="1" applyBorder="1" applyAlignment="1" applyProtection="1">
      <alignment horizontal="right" vertical="center" shrinkToFit="1"/>
      <protection hidden="1"/>
    </xf>
    <xf numFmtId="178" fontId="1" fillId="0" borderId="2" xfId="0" applyNumberFormat="1" applyFont="1" applyFill="1" applyBorder="1" applyAlignment="1" applyProtection="1">
      <alignment horizontal="right" vertical="center" shrinkToFit="1"/>
      <protection hidden="1"/>
    </xf>
    <xf numFmtId="178" fontId="1" fillId="0" borderId="38" xfId="0" applyNumberFormat="1" applyFont="1" applyFill="1" applyBorder="1" applyAlignment="1" applyProtection="1">
      <alignment horizontal="right" vertical="center" shrinkToFit="1"/>
      <protection hidden="1"/>
    </xf>
    <xf numFmtId="176" fontId="1" fillId="0" borderId="39" xfId="0" applyNumberFormat="1" applyFont="1" applyFill="1" applyBorder="1" applyAlignment="1" applyProtection="1">
      <alignment vertical="center" shrinkToFit="1"/>
      <protection hidden="1"/>
    </xf>
    <xf numFmtId="176" fontId="1" fillId="0" borderId="2" xfId="0" applyNumberFormat="1" applyFont="1" applyFill="1" applyBorder="1" applyAlignment="1" applyProtection="1">
      <alignment vertical="center" shrinkToFit="1"/>
      <protection hidden="1"/>
    </xf>
    <xf numFmtId="176" fontId="1" fillId="0" borderId="38" xfId="0" applyNumberFormat="1" applyFont="1" applyFill="1" applyBorder="1" applyAlignment="1" applyProtection="1">
      <alignment vertical="center" shrinkToFit="1"/>
      <protection hidden="1"/>
    </xf>
    <xf numFmtId="0" fontId="11" fillId="0" borderId="18" xfId="0" applyFont="1" applyBorder="1" applyAlignment="1" applyProtection="1">
      <alignment vertical="center" shrinkToFit="1"/>
      <protection hidden="1"/>
    </xf>
    <xf numFmtId="0" fontId="12" fillId="0" borderId="18" xfId="0" applyFont="1" applyBorder="1" applyAlignment="1" applyProtection="1">
      <alignment vertical="center" shrinkToFit="1"/>
      <protection hidden="1"/>
    </xf>
    <xf numFmtId="0" fontId="12" fillId="0" borderId="32" xfId="0" applyFont="1" applyBorder="1" applyAlignment="1" applyProtection="1">
      <alignment vertical="center" shrinkToFit="1"/>
      <protection hidden="1"/>
    </xf>
    <xf numFmtId="177" fontId="1" fillId="0" borderId="67" xfId="0" applyNumberFormat="1" applyFont="1" applyBorder="1" applyAlignment="1" applyProtection="1">
      <alignment horizontal="right" vertical="center" shrinkToFit="1"/>
      <protection hidden="1"/>
    </xf>
    <xf numFmtId="177" fontId="1" fillId="0" borderId="15" xfId="0" applyNumberFormat="1" applyFont="1" applyBorder="1" applyAlignment="1" applyProtection="1">
      <alignment horizontal="right" vertical="center" shrinkToFit="1"/>
      <protection hidden="1"/>
    </xf>
    <xf numFmtId="192" fontId="19" fillId="2" borderId="4" xfId="0" applyNumberFormat="1" applyFont="1" applyFill="1" applyBorder="1" applyAlignment="1" applyProtection="1">
      <alignment horizontal="right" vertical="center" shrinkToFit="1"/>
      <protection hidden="1" locked="0"/>
    </xf>
    <xf numFmtId="192" fontId="19" fillId="2" borderId="4" xfId="0" applyNumberFormat="1" applyFont="1" applyFill="1" applyBorder="1" applyAlignment="1" applyProtection="1">
      <alignment horizontal="center" vertical="center" shrinkToFit="1"/>
      <protection hidden="1" locked="0"/>
    </xf>
    <xf numFmtId="192" fontId="19" fillId="2" borderId="24" xfId="0" applyNumberFormat="1" applyFont="1" applyFill="1" applyBorder="1" applyAlignment="1" applyProtection="1">
      <alignment horizontal="center" vertical="center" shrinkToFit="1"/>
      <protection hidden="1" locked="0"/>
    </xf>
    <xf numFmtId="192" fontId="19" fillId="2" borderId="25" xfId="0" applyNumberFormat="1" applyFont="1" applyFill="1" applyBorder="1" applyAlignment="1" applyProtection="1">
      <alignment horizontal="center" vertical="center" shrinkToFit="1"/>
      <protection hidden="1" locked="0"/>
    </xf>
    <xf numFmtId="176" fontId="19" fillId="2" borderId="49" xfId="0" applyNumberFormat="1" applyFont="1" applyFill="1" applyBorder="1" applyAlignment="1" applyProtection="1">
      <alignment vertical="center" shrinkToFit="1"/>
      <protection hidden="1" locked="0"/>
    </xf>
    <xf numFmtId="176" fontId="19" fillId="2" borderId="4" xfId="0" applyNumberFormat="1" applyFont="1" applyFill="1" applyBorder="1" applyAlignment="1" applyProtection="1">
      <alignment vertical="center" shrinkToFit="1"/>
      <protection hidden="1" locked="0"/>
    </xf>
    <xf numFmtId="176" fontId="19" fillId="2" borderId="25" xfId="0" applyNumberFormat="1" applyFont="1" applyFill="1" applyBorder="1" applyAlignment="1" applyProtection="1">
      <alignment vertical="center" shrinkToFit="1"/>
      <protection hidden="1" locked="0"/>
    </xf>
    <xf numFmtId="177" fontId="1" fillId="0" borderId="7" xfId="0" applyNumberFormat="1" applyFont="1" applyBorder="1" applyAlignment="1" applyProtection="1">
      <alignment horizontal="center" vertical="center" shrinkToFit="1"/>
      <protection hidden="1"/>
    </xf>
    <xf numFmtId="0" fontId="1" fillId="0" borderId="33"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24" xfId="0" applyFont="1" applyBorder="1" applyAlignment="1" applyProtection="1">
      <alignment vertical="top" wrapText="1"/>
      <protection hidden="1"/>
    </xf>
    <xf numFmtId="0" fontId="0" fillId="0" borderId="4" xfId="0" applyBorder="1" applyAlignment="1" applyProtection="1">
      <alignment vertical="top" wrapText="1"/>
      <protection/>
    </xf>
    <xf numFmtId="0" fontId="0" fillId="0" borderId="31" xfId="0" applyBorder="1" applyAlignment="1" applyProtection="1">
      <alignment vertical="top" wrapText="1"/>
      <protection/>
    </xf>
    <xf numFmtId="0" fontId="0" fillId="0" borderId="1" xfId="0" applyBorder="1" applyAlignment="1" applyProtection="1">
      <alignment vertical="top" wrapText="1"/>
      <protection/>
    </xf>
    <xf numFmtId="0" fontId="0" fillId="0" borderId="0" xfId="0" applyAlignment="1" applyProtection="1">
      <alignment vertical="top" wrapText="1"/>
      <protection/>
    </xf>
    <xf numFmtId="0" fontId="0" fillId="0" borderId="6" xfId="0" applyBorder="1" applyAlignment="1" applyProtection="1">
      <alignment vertical="top" wrapText="1"/>
      <protection/>
    </xf>
    <xf numFmtId="202" fontId="1" fillId="0" borderId="0" xfId="0" applyNumberFormat="1" applyFont="1" applyBorder="1" applyAlignment="1" applyProtection="1">
      <alignment horizontal="center" vertical="center" shrinkToFit="1"/>
      <protection hidden="1"/>
    </xf>
    <xf numFmtId="0" fontId="0" fillId="0" borderId="0" xfId="0" applyFont="1" applyAlignment="1">
      <alignment vertical="center" shrinkToFit="1"/>
    </xf>
    <xf numFmtId="0" fontId="0" fillId="0" borderId="6" xfId="0" applyFont="1" applyBorder="1" applyAlignment="1">
      <alignment vertical="center" shrinkToFit="1"/>
    </xf>
    <xf numFmtId="0" fontId="1" fillId="0" borderId="1"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4" xfId="0" applyFont="1" applyBorder="1" applyAlignment="1" applyProtection="1">
      <alignment vertical="top" wrapText="1"/>
      <protection/>
    </xf>
    <xf numFmtId="0" fontId="0" fillId="0" borderId="31" xfId="0" applyFont="1" applyBorder="1" applyAlignment="1" applyProtection="1">
      <alignment vertical="top" wrapText="1"/>
      <protection/>
    </xf>
    <xf numFmtId="0" fontId="0" fillId="0" borderId="1"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6" xfId="0" applyFont="1" applyBorder="1" applyAlignment="1" applyProtection="1">
      <alignment vertical="top" wrapText="1"/>
      <protection/>
    </xf>
    <xf numFmtId="0" fontId="0" fillId="0" borderId="1"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1" fillId="0" borderId="1" xfId="0" applyFont="1" applyBorder="1" applyAlignment="1" applyProtection="1">
      <alignment vertical="top" wrapText="1"/>
      <protection hidden="1"/>
    </xf>
    <xf numFmtId="0" fontId="0" fillId="0" borderId="0" xfId="0"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177" fontId="1" fillId="0" borderId="16" xfId="0" applyNumberFormat="1" applyFont="1" applyBorder="1" applyAlignment="1" applyProtection="1">
      <alignment horizontal="right" vertical="center" shrinkToFit="1"/>
      <protection hidden="1"/>
    </xf>
    <xf numFmtId="0" fontId="13" fillId="0" borderId="14" xfId="0" applyFont="1" applyBorder="1" applyAlignment="1" applyProtection="1">
      <alignment horizontal="left" vertical="center" shrinkToFit="1"/>
      <protection hidden="1"/>
    </xf>
    <xf numFmtId="0" fontId="13" fillId="0" borderId="15" xfId="0" applyFont="1" applyBorder="1" applyAlignment="1" applyProtection="1">
      <alignment horizontal="left" vertical="center" shrinkToFit="1"/>
      <protection hidden="1"/>
    </xf>
    <xf numFmtId="0" fontId="1" fillId="0" borderId="36" xfId="0" applyFont="1" applyBorder="1" applyAlignment="1" applyProtection="1">
      <alignment horizontal="left" vertical="center" shrinkToFit="1"/>
      <protection hidden="1"/>
    </xf>
    <xf numFmtId="0" fontId="1" fillId="0" borderId="18" xfId="0" applyFont="1" applyBorder="1" applyAlignment="1" applyProtection="1">
      <alignment horizontal="left" vertical="center" shrinkToFit="1"/>
      <protection hidden="1"/>
    </xf>
    <xf numFmtId="0" fontId="1" fillId="0" borderId="32" xfId="0" applyFont="1" applyBorder="1" applyAlignment="1" applyProtection="1">
      <alignment horizontal="left" vertical="center" shrinkToFit="1"/>
      <protection hidden="1"/>
    </xf>
    <xf numFmtId="0" fontId="3" fillId="0" borderId="1" xfId="0" applyFont="1" applyBorder="1" applyAlignment="1" applyProtection="1">
      <alignment vertical="top" wrapText="1"/>
      <protection hidden="1"/>
    </xf>
    <xf numFmtId="0" fontId="3" fillId="0" borderId="0" xfId="0" applyFont="1" applyBorder="1" applyAlignment="1" applyProtection="1">
      <alignment vertical="top" wrapText="1"/>
      <protection/>
    </xf>
    <xf numFmtId="0" fontId="3" fillId="0" borderId="6" xfId="0" applyFont="1" applyBorder="1" applyAlignment="1" applyProtection="1">
      <alignment vertical="top" wrapText="1"/>
      <protection/>
    </xf>
    <xf numFmtId="0" fontId="3" fillId="0" borderId="1" xfId="0" applyFont="1" applyBorder="1" applyAlignment="1" applyProtection="1">
      <alignment vertical="top" wrapText="1"/>
      <protection/>
    </xf>
    <xf numFmtId="0" fontId="23" fillId="0" borderId="3" xfId="0" applyFont="1" applyFill="1" applyBorder="1" applyAlignment="1" applyProtection="1">
      <alignment horizontal="left" vertical="center" shrinkToFit="1"/>
      <protection hidden="1"/>
    </xf>
    <xf numFmtId="0" fontId="23" fillId="0" borderId="2" xfId="0" applyFont="1" applyFill="1" applyBorder="1" applyAlignment="1" applyProtection="1">
      <alignment horizontal="left" vertical="center" shrinkToFit="1"/>
      <protection hidden="1"/>
    </xf>
    <xf numFmtId="0" fontId="23" fillId="0" borderId="38" xfId="0" applyFont="1" applyFill="1" applyBorder="1" applyAlignment="1" applyProtection="1">
      <alignment horizontal="left" vertical="center" shrinkToFit="1"/>
      <protection hidden="1"/>
    </xf>
    <xf numFmtId="0" fontId="23" fillId="0" borderId="50" xfId="0" applyFont="1" applyFill="1" applyBorder="1" applyAlignment="1" applyProtection="1">
      <alignment horizontal="left" vertical="center" shrinkToFit="1"/>
      <protection hidden="1"/>
    </xf>
    <xf numFmtId="0" fontId="23" fillId="0" borderId="27" xfId="0" applyFont="1" applyFill="1" applyBorder="1" applyAlignment="1" applyProtection="1">
      <alignment horizontal="left" vertical="center" shrinkToFit="1"/>
      <protection hidden="1"/>
    </xf>
    <xf numFmtId="0" fontId="23" fillId="0" borderId="40" xfId="0" applyFont="1" applyFill="1" applyBorder="1" applyAlignment="1" applyProtection="1">
      <alignment horizontal="left" vertical="center" shrinkToFit="1"/>
      <protection hidden="1"/>
    </xf>
    <xf numFmtId="0" fontId="1" fillId="0" borderId="0" xfId="0" applyFont="1" applyFill="1" applyBorder="1" applyAlignment="1" applyProtection="1">
      <alignment horizontal="center" vertical="center"/>
      <protection hidden="1"/>
    </xf>
    <xf numFmtId="0" fontId="3" fillId="0" borderId="24" xfId="0" applyFont="1" applyBorder="1" applyAlignment="1" applyProtection="1">
      <alignment vertical="top" wrapText="1"/>
      <protection hidden="1"/>
    </xf>
    <xf numFmtId="0" fontId="3" fillId="0" borderId="4" xfId="0" applyFont="1" applyBorder="1" applyAlignment="1" applyProtection="1">
      <alignment vertical="top" wrapText="1"/>
      <protection/>
    </xf>
    <xf numFmtId="0" fontId="3" fillId="0" borderId="0" xfId="0" applyFont="1" applyAlignment="1" applyProtection="1">
      <alignment vertical="top" wrapText="1"/>
      <protection/>
    </xf>
    <xf numFmtId="178" fontId="23" fillId="0" borderId="73" xfId="0" applyNumberFormat="1" applyFont="1" applyFill="1" applyBorder="1" applyAlignment="1" applyProtection="1">
      <alignment horizontal="center" vertical="center" shrinkToFit="1"/>
      <protection hidden="1"/>
    </xf>
    <xf numFmtId="178" fontId="23" fillId="0" borderId="74" xfId="0" applyNumberFormat="1" applyFont="1" applyFill="1" applyBorder="1" applyAlignment="1" applyProtection="1">
      <alignment horizontal="center" vertical="center" shrinkToFit="1"/>
      <protection hidden="1"/>
    </xf>
    <xf numFmtId="176" fontId="23" fillId="0" borderId="8" xfId="0" applyNumberFormat="1" applyFont="1" applyFill="1" applyBorder="1" applyAlignment="1" applyProtection="1">
      <alignment horizontal="right" vertical="center" shrinkToFit="1"/>
      <protection hidden="1"/>
    </xf>
    <xf numFmtId="176" fontId="23" fillId="0" borderId="9" xfId="0" applyNumberFormat="1" applyFont="1" applyFill="1" applyBorder="1" applyAlignment="1" applyProtection="1">
      <alignment horizontal="right" vertical="center" shrinkToFit="1"/>
      <protection hidden="1"/>
    </xf>
    <xf numFmtId="176" fontId="23" fillId="0" borderId="10" xfId="0" applyNumberFormat="1" applyFont="1" applyFill="1" applyBorder="1" applyAlignment="1" applyProtection="1">
      <alignment horizontal="right" vertical="center" shrinkToFit="1"/>
      <protection hidden="1"/>
    </xf>
    <xf numFmtId="177" fontId="19" fillId="2" borderId="49" xfId="0" applyNumberFormat="1" applyFont="1" applyFill="1" applyBorder="1" applyAlignment="1" applyProtection="1">
      <alignment horizontal="center" vertical="center" shrinkToFit="1"/>
      <protection hidden="1" locked="0"/>
    </xf>
    <xf numFmtId="177" fontId="19" fillId="2" borderId="25" xfId="0" applyNumberFormat="1" applyFont="1" applyFill="1" applyBorder="1" applyAlignment="1" applyProtection="1">
      <alignment horizontal="center" vertical="center" shrinkToFit="1"/>
      <protection hidden="1" locked="0"/>
    </xf>
    <xf numFmtId="0" fontId="1" fillId="0" borderId="50"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23" fillId="0" borderId="39" xfId="0" applyFont="1" applyFill="1" applyBorder="1" applyAlignment="1" applyProtection="1">
      <alignment horizontal="left" vertical="center" shrinkToFit="1"/>
      <protection hidden="1"/>
    </xf>
    <xf numFmtId="0" fontId="23" fillId="0" borderId="11" xfId="0" applyFont="1" applyFill="1" applyBorder="1" applyAlignment="1" applyProtection="1">
      <alignment horizontal="left" vertical="center" shrinkToFit="1"/>
      <protection hidden="1"/>
    </xf>
    <xf numFmtId="0" fontId="23" fillId="0" borderId="26" xfId="0" applyFont="1" applyFill="1" applyBorder="1" applyAlignment="1" applyProtection="1">
      <alignment horizontal="left" vertical="center" shrinkToFit="1"/>
      <protection hidden="1"/>
    </xf>
    <xf numFmtId="0" fontId="23" fillId="0" borderId="28" xfId="0" applyFont="1" applyFill="1" applyBorder="1" applyAlignment="1" applyProtection="1">
      <alignment horizontal="left" vertical="center" shrinkToFit="1"/>
      <protection hidden="1"/>
    </xf>
    <xf numFmtId="0" fontId="23" fillId="0" borderId="8" xfId="0" applyFont="1" applyFill="1" applyBorder="1" applyAlignment="1" applyProtection="1">
      <alignment horizontal="left" vertical="center" shrinkToFit="1"/>
      <protection hidden="1"/>
    </xf>
    <xf numFmtId="0" fontId="23" fillId="0" borderId="9" xfId="0" applyFont="1" applyFill="1" applyBorder="1" applyAlignment="1" applyProtection="1">
      <alignment horizontal="left" vertical="center" shrinkToFit="1"/>
      <protection hidden="1"/>
    </xf>
    <xf numFmtId="0" fontId="23" fillId="0" borderId="52" xfId="0" applyFont="1" applyFill="1" applyBorder="1" applyAlignment="1" applyProtection="1">
      <alignment horizontal="left" vertical="center" shrinkToFit="1"/>
      <protection hidden="1"/>
    </xf>
    <xf numFmtId="0" fontId="23" fillId="0" borderId="53" xfId="0" applyFont="1" applyFill="1" applyBorder="1" applyAlignment="1" applyProtection="1">
      <alignment horizontal="left" vertical="center" shrinkToFit="1"/>
      <protection hidden="1"/>
    </xf>
    <xf numFmtId="0" fontId="23" fillId="0" borderId="10" xfId="0" applyFont="1" applyFill="1" applyBorder="1" applyAlignment="1" applyProtection="1">
      <alignment horizontal="left" vertical="center" shrinkToFit="1"/>
      <protection hidden="1"/>
    </xf>
    <xf numFmtId="190" fontId="13" fillId="0" borderId="14" xfId="0" applyNumberFormat="1" applyFont="1" applyBorder="1" applyAlignment="1" applyProtection="1">
      <alignment horizontal="right" vertical="center" shrinkToFit="1"/>
      <protection hidden="1"/>
    </xf>
    <xf numFmtId="190" fontId="13" fillId="0" borderId="15" xfId="0" applyNumberFormat="1" applyFont="1" applyBorder="1" applyAlignment="1" applyProtection="1">
      <alignment horizontal="right" vertical="center" shrinkToFit="1"/>
      <protection hidden="1"/>
    </xf>
    <xf numFmtId="190" fontId="13" fillId="0" borderId="16" xfId="0" applyNumberFormat="1" applyFont="1" applyBorder="1" applyAlignment="1" applyProtection="1">
      <alignment horizontal="right" vertical="center" shrinkToFit="1"/>
      <protection hidden="1"/>
    </xf>
    <xf numFmtId="0" fontId="4" fillId="0" borderId="24"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23" fillId="0" borderId="39" xfId="0" applyNumberFormat="1" applyFont="1" applyFill="1" applyBorder="1" applyAlignment="1" applyProtection="1">
      <alignment horizontal="right" vertical="center" shrinkToFit="1"/>
      <protection hidden="1"/>
    </xf>
    <xf numFmtId="176" fontId="23" fillId="0" borderId="2" xfId="0" applyNumberFormat="1" applyFont="1" applyFill="1" applyBorder="1" applyAlignment="1" applyProtection="1">
      <alignment horizontal="right" vertical="center" shrinkToFit="1"/>
      <protection hidden="1"/>
    </xf>
    <xf numFmtId="176" fontId="23" fillId="0" borderId="38" xfId="0" applyNumberFormat="1" applyFont="1" applyFill="1" applyBorder="1" applyAlignment="1" applyProtection="1">
      <alignment horizontal="right" vertical="center" shrinkToFit="1"/>
      <protection hidden="1"/>
    </xf>
    <xf numFmtId="177" fontId="19" fillId="2" borderId="3" xfId="0" applyNumberFormat="1" applyFont="1" applyFill="1" applyBorder="1" applyAlignment="1" applyProtection="1">
      <alignment horizontal="center" vertical="center" shrinkToFit="1"/>
      <protection hidden="1" locked="0"/>
    </xf>
    <xf numFmtId="177" fontId="19" fillId="2" borderId="11" xfId="0" applyNumberFormat="1" applyFont="1" applyFill="1" applyBorder="1" applyAlignment="1" applyProtection="1">
      <alignment horizontal="center" vertical="center" shrinkToFit="1"/>
      <protection hidden="1" locked="0"/>
    </xf>
    <xf numFmtId="176" fontId="23" fillId="3" borderId="3" xfId="0" applyNumberFormat="1" applyFont="1" applyFill="1" applyBorder="1" applyAlignment="1" applyProtection="1">
      <alignment horizontal="center" vertical="center" shrinkToFit="1"/>
      <protection hidden="1" locked="0"/>
    </xf>
    <xf numFmtId="176" fontId="23" fillId="3" borderId="11" xfId="0" applyNumberFormat="1" applyFont="1" applyFill="1" applyBorder="1" applyAlignment="1" applyProtection="1">
      <alignment horizontal="center" vertical="center" shrinkToFit="1"/>
      <protection hidden="1" locked="0"/>
    </xf>
    <xf numFmtId="0" fontId="1" fillId="0" borderId="3" xfId="0" applyFont="1" applyFill="1" applyBorder="1" applyAlignment="1" applyProtection="1">
      <alignment horizontal="right" vertical="center" shrinkToFit="1"/>
      <protection hidden="1"/>
    </xf>
    <xf numFmtId="0" fontId="1" fillId="0" borderId="38" xfId="0" applyFont="1" applyFill="1" applyBorder="1" applyAlignment="1" applyProtection="1">
      <alignment horizontal="right" vertical="center" shrinkToFit="1"/>
      <protection hidden="1"/>
    </xf>
    <xf numFmtId="190" fontId="1" fillId="0" borderId="39" xfId="0" applyNumberFormat="1" applyFont="1" applyFill="1" applyBorder="1" applyAlignment="1" applyProtection="1">
      <alignment horizontal="right" vertical="center" shrinkToFit="1"/>
      <protection hidden="1"/>
    </xf>
    <xf numFmtId="190" fontId="1" fillId="0" borderId="2" xfId="0" applyNumberFormat="1" applyFont="1" applyFill="1" applyBorder="1" applyAlignment="1" applyProtection="1">
      <alignment horizontal="right" vertical="center" shrinkToFit="1"/>
      <protection hidden="1"/>
    </xf>
    <xf numFmtId="190" fontId="1" fillId="0" borderId="38" xfId="0" applyNumberFormat="1" applyFont="1" applyFill="1" applyBorder="1" applyAlignment="1" applyProtection="1">
      <alignment horizontal="right" vertical="center" shrinkToFit="1"/>
      <protection hidden="1"/>
    </xf>
    <xf numFmtId="176" fontId="19" fillId="3" borderId="3" xfId="0" applyNumberFormat="1" applyFont="1" applyFill="1" applyBorder="1" applyAlignment="1" applyProtection="1">
      <alignment horizontal="center" vertical="center" shrinkToFit="1"/>
      <protection hidden="1" locked="0"/>
    </xf>
    <xf numFmtId="176" fontId="19" fillId="3" borderId="11" xfId="0" applyNumberFormat="1" applyFont="1" applyFill="1" applyBorder="1" applyAlignment="1" applyProtection="1">
      <alignment horizontal="center" vertical="center" shrinkToFit="1"/>
      <protection hidden="1" locked="0"/>
    </xf>
    <xf numFmtId="0" fontId="1" fillId="0" borderId="6" xfId="0" applyFont="1" applyFill="1" applyBorder="1" applyAlignment="1" applyProtection="1">
      <alignment horizontal="center" vertical="center"/>
      <protection hidden="1"/>
    </xf>
    <xf numFmtId="0" fontId="19" fillId="2" borderId="4" xfId="0" applyFont="1" applyFill="1" applyBorder="1" applyAlignment="1" applyProtection="1">
      <alignment horizontal="left" vertical="center" shrinkToFit="1"/>
      <protection hidden="1" locked="0"/>
    </xf>
    <xf numFmtId="0" fontId="1" fillId="0" borderId="50" xfId="0" applyFont="1" applyFill="1" applyBorder="1" applyAlignment="1" applyProtection="1">
      <alignment horizontal="right" vertical="center" shrinkToFit="1"/>
      <protection hidden="1"/>
    </xf>
    <xf numFmtId="0" fontId="1" fillId="0" borderId="40" xfId="0" applyFont="1" applyFill="1" applyBorder="1" applyAlignment="1" applyProtection="1">
      <alignment horizontal="right" vertical="center" shrinkToFit="1"/>
      <protection hidden="1"/>
    </xf>
    <xf numFmtId="190" fontId="1" fillId="0" borderId="26" xfId="0" applyNumberFormat="1" applyFont="1" applyFill="1" applyBorder="1" applyAlignment="1" applyProtection="1">
      <alignment horizontal="right" vertical="center" shrinkToFit="1"/>
      <protection hidden="1"/>
    </xf>
    <xf numFmtId="190" fontId="1" fillId="0" borderId="27" xfId="0" applyNumberFormat="1" applyFont="1" applyFill="1" applyBorder="1" applyAlignment="1" applyProtection="1">
      <alignment horizontal="right" vertical="center" shrinkToFit="1"/>
      <protection hidden="1"/>
    </xf>
    <xf numFmtId="190" fontId="1" fillId="0" borderId="40" xfId="0" applyNumberFormat="1" applyFont="1" applyFill="1" applyBorder="1" applyAlignment="1" applyProtection="1">
      <alignment horizontal="right" vertical="center" shrinkToFit="1"/>
      <protection hidden="1"/>
    </xf>
    <xf numFmtId="0" fontId="1" fillId="0" borderId="26"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176" fontId="19" fillId="3" borderId="49" xfId="0" applyNumberFormat="1" applyFont="1" applyFill="1" applyBorder="1" applyAlignment="1" applyProtection="1">
      <alignment horizontal="center" vertical="center" shrinkToFit="1"/>
      <protection hidden="1" locked="0"/>
    </xf>
    <xf numFmtId="176" fontId="19" fillId="3" borderId="25" xfId="0" applyNumberFormat="1" applyFont="1" applyFill="1" applyBorder="1" applyAlignment="1" applyProtection="1">
      <alignment horizontal="center" vertical="center" shrinkToFit="1"/>
      <protection hidden="1" locked="0"/>
    </xf>
    <xf numFmtId="0" fontId="23" fillId="0" borderId="75" xfId="0" applyFont="1" applyFill="1" applyBorder="1" applyAlignment="1" applyProtection="1">
      <alignment horizontal="center" vertical="center" shrinkToFit="1"/>
      <protection hidden="1"/>
    </xf>
    <xf numFmtId="0" fontId="23" fillId="0" borderId="73" xfId="0" applyFont="1" applyFill="1" applyBorder="1" applyAlignment="1" applyProtection="1">
      <alignment horizontal="center" vertical="center" shrinkToFit="1"/>
      <protection hidden="1"/>
    </xf>
    <xf numFmtId="0" fontId="23" fillId="0" borderId="58" xfId="0" applyFont="1" applyFill="1" applyBorder="1" applyAlignment="1" applyProtection="1">
      <alignment horizontal="center" vertical="center" shrinkToFit="1"/>
      <protection hidden="1"/>
    </xf>
    <xf numFmtId="0" fontId="23" fillId="0" borderId="61" xfId="0" applyFont="1" applyFill="1" applyBorder="1" applyAlignment="1" applyProtection="1">
      <alignment horizontal="center" vertical="center" shrinkToFit="1"/>
      <protection hidden="1"/>
    </xf>
    <xf numFmtId="0" fontId="23" fillId="0" borderId="60" xfId="0" applyFont="1" applyFill="1" applyBorder="1" applyAlignment="1" applyProtection="1">
      <alignment horizontal="center" vertical="center" shrinkToFit="1"/>
      <protection hidden="1"/>
    </xf>
    <xf numFmtId="176" fontId="1" fillId="0" borderId="53" xfId="0" applyNumberFormat="1" applyFont="1" applyFill="1" applyBorder="1" applyAlignment="1" applyProtection="1">
      <alignment horizontal="right" vertical="center" shrinkToFit="1"/>
      <protection hidden="1"/>
    </xf>
    <xf numFmtId="176" fontId="1" fillId="0" borderId="10" xfId="0" applyNumberFormat="1" applyFont="1" applyFill="1" applyBorder="1" applyAlignment="1" applyProtection="1">
      <alignment horizontal="right" vertical="center" shrinkToFit="1"/>
      <protection hidden="1"/>
    </xf>
    <xf numFmtId="176" fontId="23" fillId="3" borderId="49" xfId="0" applyNumberFormat="1" applyFont="1" applyFill="1" applyBorder="1" applyAlignment="1" applyProtection="1">
      <alignment horizontal="center" vertical="center" shrinkToFit="1"/>
      <protection hidden="1" locked="0"/>
    </xf>
    <xf numFmtId="176" fontId="23" fillId="3" borderId="25" xfId="0" applyNumberFormat="1" applyFont="1" applyFill="1" applyBorder="1" applyAlignment="1" applyProtection="1">
      <alignment horizontal="center" vertical="center" shrinkToFit="1"/>
      <protection hidden="1" locked="0"/>
    </xf>
    <xf numFmtId="0" fontId="4" fillId="0" borderId="37"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35"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90" fontId="1" fillId="0" borderId="8" xfId="0" applyNumberFormat="1" applyFont="1" applyFill="1" applyBorder="1" applyAlignment="1" applyProtection="1">
      <alignment horizontal="right" vertical="center" shrinkToFit="1"/>
      <protection hidden="1"/>
    </xf>
    <xf numFmtId="190" fontId="1" fillId="0" borderId="9" xfId="0" applyNumberFormat="1" applyFont="1" applyFill="1" applyBorder="1" applyAlignment="1" applyProtection="1">
      <alignment horizontal="right" vertical="center" shrinkToFit="1"/>
      <protection hidden="1"/>
    </xf>
    <xf numFmtId="190" fontId="1" fillId="0" borderId="10" xfId="0" applyNumberFormat="1" applyFont="1" applyFill="1" applyBorder="1" applyAlignment="1" applyProtection="1">
      <alignment horizontal="right" vertical="center" shrinkToFit="1"/>
      <protection hidden="1"/>
    </xf>
    <xf numFmtId="176" fontId="23" fillId="0" borderId="26" xfId="0" applyNumberFormat="1" applyFont="1" applyFill="1" applyBorder="1" applyAlignment="1" applyProtection="1">
      <alignment horizontal="right" vertical="center" shrinkToFit="1"/>
      <protection hidden="1"/>
    </xf>
    <xf numFmtId="176" fontId="23" fillId="0" borderId="27" xfId="0" applyNumberFormat="1" applyFont="1" applyFill="1" applyBorder="1" applyAlignment="1" applyProtection="1">
      <alignment horizontal="right" vertical="center" shrinkToFit="1"/>
      <protection hidden="1"/>
    </xf>
    <xf numFmtId="176" fontId="23" fillId="0" borderId="40" xfId="0" applyNumberFormat="1" applyFont="1" applyFill="1" applyBorder="1" applyAlignment="1" applyProtection="1">
      <alignment horizontal="right" vertical="center" shrinkToFit="1"/>
      <protection hidden="1"/>
    </xf>
    <xf numFmtId="176" fontId="7" fillId="0" borderId="76" xfId="0" applyNumberFormat="1" applyFont="1" applyBorder="1" applyAlignment="1" applyProtection="1">
      <alignment horizontal="right" vertical="center" shrinkToFit="1"/>
      <protection hidden="1"/>
    </xf>
    <xf numFmtId="176" fontId="7" fillId="0" borderId="77" xfId="0" applyNumberFormat="1" applyFont="1" applyBorder="1" applyAlignment="1" applyProtection="1">
      <alignment horizontal="right" vertical="center" shrinkToFit="1"/>
      <protection hidden="1"/>
    </xf>
    <xf numFmtId="176" fontId="7" fillId="0" borderId="78" xfId="0" applyNumberFormat="1" applyFont="1" applyBorder="1" applyAlignment="1" applyProtection="1">
      <alignment horizontal="right" vertical="center" shrinkToFit="1"/>
      <protection hidden="1"/>
    </xf>
    <xf numFmtId="190" fontId="7" fillId="0" borderId="76" xfId="0" applyNumberFormat="1" applyFont="1" applyBorder="1" applyAlignment="1" applyProtection="1">
      <alignment horizontal="right" vertical="center" shrinkToFit="1"/>
      <protection hidden="1"/>
    </xf>
    <xf numFmtId="190" fontId="7" fillId="0" borderId="77" xfId="0" applyNumberFormat="1" applyFont="1" applyBorder="1" applyAlignment="1" applyProtection="1">
      <alignment horizontal="right" vertical="center" shrinkToFit="1"/>
      <protection hidden="1"/>
    </xf>
    <xf numFmtId="190" fontId="7" fillId="0" borderId="78" xfId="0" applyNumberFormat="1" applyFont="1" applyBorder="1" applyAlignment="1" applyProtection="1">
      <alignment horizontal="right" vertical="center" shrinkToFit="1"/>
      <protection hidden="1"/>
    </xf>
    <xf numFmtId="0" fontId="14" fillId="0" borderId="0" xfId="0" applyFont="1" applyBorder="1" applyAlignment="1" applyProtection="1">
      <alignment vertical="center" wrapText="1"/>
      <protection hidden="1"/>
    </xf>
    <xf numFmtId="0" fontId="10" fillId="0" borderId="9"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 fillId="0" borderId="20" xfId="0" applyFont="1" applyBorder="1" applyAlignment="1" applyProtection="1">
      <alignment horizontal="left" vertical="center" shrinkToFit="1"/>
      <protection hidden="1"/>
    </xf>
    <xf numFmtId="0" fontId="1" fillId="0" borderId="8" xfId="0" applyFont="1" applyBorder="1" applyAlignment="1" applyProtection="1">
      <alignment horizontal="left" vertical="center" shrinkToFit="1"/>
      <protection hidden="1"/>
    </xf>
    <xf numFmtId="0" fontId="0" fillId="0" borderId="9" xfId="0" applyBorder="1" applyAlignment="1" applyProtection="1">
      <alignment horizontal="left" vertical="center" shrinkToFit="1"/>
      <protection/>
    </xf>
    <xf numFmtId="0" fontId="1" fillId="0" borderId="36" xfId="0"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1"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176" fontId="1" fillId="0" borderId="39" xfId="0" applyNumberFormat="1" applyFont="1" applyBorder="1" applyAlignment="1" applyProtection="1">
      <alignment horizontal="right" vertical="center" shrinkToFit="1"/>
      <protection hidden="1"/>
    </xf>
    <xf numFmtId="176" fontId="1" fillId="0" borderId="2" xfId="0" applyNumberFormat="1" applyFont="1" applyBorder="1" applyAlignment="1" applyProtection="1">
      <alignment horizontal="right" vertical="center" shrinkToFit="1"/>
      <protection hidden="1"/>
    </xf>
    <xf numFmtId="176" fontId="1" fillId="0" borderId="38" xfId="0" applyNumberFormat="1" applyFont="1" applyBorder="1" applyAlignment="1" applyProtection="1">
      <alignment horizontal="right" vertical="center" shrinkToFit="1"/>
      <protection hidden="1"/>
    </xf>
    <xf numFmtId="178" fontId="1" fillId="0" borderId="39" xfId="0" applyNumberFormat="1" applyFont="1" applyBorder="1" applyAlignment="1" applyProtection="1">
      <alignment horizontal="right" vertical="center" shrinkToFit="1"/>
      <protection hidden="1"/>
    </xf>
    <xf numFmtId="178" fontId="1" fillId="0" borderId="2" xfId="0" applyNumberFormat="1" applyFont="1" applyBorder="1" applyAlignment="1" applyProtection="1">
      <alignment horizontal="right" vertical="center" shrinkToFit="1"/>
      <protection hidden="1"/>
    </xf>
    <xf numFmtId="178" fontId="1" fillId="0" borderId="38" xfId="0" applyNumberFormat="1" applyFont="1" applyBorder="1" applyAlignment="1" applyProtection="1">
      <alignment horizontal="right" vertical="center" shrinkToFit="1"/>
      <protection hidden="1"/>
    </xf>
    <xf numFmtId="0" fontId="0" fillId="0" borderId="2" xfId="0" applyBorder="1" applyAlignment="1">
      <alignment vertical="center" shrinkToFit="1"/>
    </xf>
    <xf numFmtId="0" fontId="0" fillId="0" borderId="38" xfId="0" applyBorder="1" applyAlignment="1">
      <alignment vertical="center" shrinkToFit="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shrinkToFit="1"/>
      <protection hidden="1"/>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 fillId="0" borderId="9" xfId="0" applyFont="1" applyBorder="1" applyAlignment="1" applyProtection="1">
      <alignment horizontal="left" vertical="center" shrinkToFit="1"/>
      <protection hidden="1"/>
    </xf>
    <xf numFmtId="0" fontId="3" fillId="0" borderId="0" xfId="0" applyFont="1" applyBorder="1" applyAlignment="1" applyProtection="1">
      <alignment horizontal="left" vertical="center" shrinkToFit="1"/>
      <protection hidden="1"/>
    </xf>
    <xf numFmtId="0" fontId="0" fillId="0" borderId="0" xfId="0" applyBorder="1" applyAlignment="1" applyProtection="1">
      <alignment horizontal="left" vertical="center" shrinkToFit="1"/>
      <protection/>
    </xf>
    <xf numFmtId="0" fontId="12" fillId="0" borderId="7" xfId="0" applyFont="1" applyBorder="1" applyAlignment="1" applyProtection="1">
      <alignment horizontal="left" vertical="center" wrapText="1"/>
      <protection hidden="1"/>
    </xf>
    <xf numFmtId="0" fontId="4" fillId="0" borderId="38" xfId="0" applyFont="1" applyFill="1" applyBorder="1" applyAlignment="1" applyProtection="1">
      <alignment horizontal="center" vertical="center"/>
      <protection hidden="1"/>
    </xf>
    <xf numFmtId="0" fontId="0" fillId="0" borderId="31" xfId="0" applyBorder="1" applyAlignment="1" applyProtection="1">
      <alignment vertical="center" wrapText="1"/>
      <protection/>
    </xf>
    <xf numFmtId="0" fontId="7" fillId="0" borderId="4"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 fillId="0" borderId="2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 fillId="0" borderId="49"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1" fillId="0" borderId="12" xfId="0" applyFont="1" applyBorder="1" applyAlignment="1" applyProtection="1">
      <alignment horizontal="center" vertical="center" shrinkToFit="1"/>
      <protection hidden="1"/>
    </xf>
    <xf numFmtId="0" fontId="1" fillId="0" borderId="5"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176" fontId="1" fillId="0" borderId="8" xfId="0" applyNumberFormat="1" applyFont="1" applyBorder="1" applyAlignment="1" applyProtection="1">
      <alignment horizontal="right" vertical="center" shrinkToFit="1"/>
      <protection hidden="1"/>
    </xf>
    <xf numFmtId="176" fontId="1" fillId="0" borderId="9" xfId="0" applyNumberFormat="1" applyFont="1" applyBorder="1" applyAlignment="1" applyProtection="1">
      <alignment horizontal="right" vertical="center" shrinkToFit="1"/>
      <protection hidden="1"/>
    </xf>
    <xf numFmtId="176" fontId="1" fillId="0" borderId="10" xfId="0" applyNumberFormat="1" applyFont="1" applyBorder="1" applyAlignment="1" applyProtection="1">
      <alignment horizontal="right" vertical="center" shrinkToFit="1"/>
      <protection hidden="1"/>
    </xf>
    <xf numFmtId="0" fontId="4" fillId="0" borderId="1" xfId="0" applyFont="1" applyBorder="1" applyAlignment="1" applyProtection="1">
      <alignment horizontal="left" vertical="center" wrapText="1"/>
      <protection hidden="1"/>
    </xf>
    <xf numFmtId="0" fontId="0" fillId="0" borderId="1" xfId="0" applyBorder="1" applyAlignment="1" applyProtection="1">
      <alignment vertical="center" wrapText="1"/>
      <protection hidden="1"/>
    </xf>
    <xf numFmtId="0" fontId="0" fillId="0" borderId="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178" fontId="1" fillId="0" borderId="8" xfId="0" applyNumberFormat="1" applyFont="1" applyBorder="1" applyAlignment="1" applyProtection="1">
      <alignment horizontal="right" vertical="center" shrinkToFit="1"/>
      <protection hidden="1"/>
    </xf>
    <xf numFmtId="178" fontId="1" fillId="0" borderId="9" xfId="0" applyNumberFormat="1" applyFont="1" applyBorder="1" applyAlignment="1" applyProtection="1">
      <alignment horizontal="right" vertical="center" shrinkToFit="1"/>
      <protection hidden="1"/>
    </xf>
    <xf numFmtId="178" fontId="1" fillId="0" borderId="10" xfId="0" applyNumberFormat="1" applyFont="1" applyBorder="1" applyAlignment="1" applyProtection="1">
      <alignment horizontal="right" vertical="center" shrinkToFit="1"/>
      <protection hidden="1"/>
    </xf>
    <xf numFmtId="0" fontId="4" fillId="3" borderId="17" xfId="0" applyFont="1" applyFill="1" applyBorder="1" applyAlignment="1" applyProtection="1">
      <alignment horizontal="center" vertical="center"/>
      <protection hidden="1"/>
    </xf>
    <xf numFmtId="0" fontId="4" fillId="3" borderId="32"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177" fontId="22" fillId="2" borderId="3" xfId="0" applyNumberFormat="1" applyFont="1" applyFill="1" applyBorder="1" applyAlignment="1" applyProtection="1">
      <alignment horizontal="center" vertical="center" shrinkToFit="1"/>
      <protection hidden="1" locked="0"/>
    </xf>
    <xf numFmtId="177" fontId="22" fillId="2" borderId="11" xfId="0" applyNumberFormat="1" applyFont="1" applyFill="1" applyBorder="1" applyAlignment="1" applyProtection="1">
      <alignment horizontal="center" vertical="center" shrinkToFit="1"/>
      <protection hidden="1" locked="0"/>
    </xf>
    <xf numFmtId="176" fontId="1" fillId="0" borderId="26" xfId="0" applyNumberFormat="1" applyFont="1" applyBorder="1" applyAlignment="1" applyProtection="1">
      <alignment horizontal="right" vertical="center" shrinkToFit="1"/>
      <protection hidden="1"/>
    </xf>
    <xf numFmtId="176" fontId="1" fillId="0" borderId="27" xfId="0" applyNumberFormat="1" applyFont="1" applyBorder="1" applyAlignment="1" applyProtection="1">
      <alignment horizontal="right" vertical="center" shrinkToFit="1"/>
      <protection hidden="1"/>
    </xf>
    <xf numFmtId="176" fontId="1" fillId="0" borderId="40" xfId="0" applyNumberFormat="1" applyFont="1" applyBorder="1" applyAlignment="1" applyProtection="1">
      <alignment horizontal="right" vertical="center" shrinkToFit="1"/>
      <protection hidden="1"/>
    </xf>
    <xf numFmtId="178" fontId="1" fillId="0" borderId="26" xfId="0" applyNumberFormat="1" applyFont="1" applyBorder="1" applyAlignment="1" applyProtection="1">
      <alignment horizontal="right" vertical="center" shrinkToFit="1"/>
      <protection hidden="1"/>
    </xf>
    <xf numFmtId="178" fontId="1" fillId="0" borderId="27" xfId="0" applyNumberFormat="1" applyFont="1" applyBorder="1" applyAlignment="1" applyProtection="1">
      <alignment horizontal="right" vertical="center" shrinkToFit="1"/>
      <protection hidden="1"/>
    </xf>
    <xf numFmtId="178" fontId="1" fillId="0" borderId="40" xfId="0" applyNumberFormat="1" applyFont="1" applyBorder="1" applyAlignment="1" applyProtection="1">
      <alignment horizontal="right" vertical="center" shrinkToFit="1"/>
      <protection hidden="1"/>
    </xf>
    <xf numFmtId="0" fontId="1" fillId="0" borderId="1"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0" fillId="0" borderId="9" xfId="0" applyBorder="1" applyAlignment="1">
      <alignment vertical="center" shrinkToFit="1"/>
    </xf>
    <xf numFmtId="0" fontId="0" fillId="0" borderId="10" xfId="0" applyBorder="1" applyAlignment="1">
      <alignment vertical="center" shrinkToFit="1"/>
    </xf>
    <xf numFmtId="176" fontId="13" fillId="0" borderId="14" xfId="0" applyNumberFormat="1" applyFont="1" applyBorder="1" applyAlignment="1" applyProtection="1">
      <alignment horizontal="right" vertical="center" shrinkToFit="1"/>
      <protection hidden="1"/>
    </xf>
    <xf numFmtId="0" fontId="0" fillId="0" borderId="15" xfId="0" applyBorder="1" applyAlignment="1">
      <alignment vertical="center" shrinkToFit="1"/>
    </xf>
    <xf numFmtId="0" fontId="0" fillId="0" borderId="16" xfId="0" applyBorder="1" applyAlignment="1">
      <alignment vertical="center" shrinkToFit="1"/>
    </xf>
    <xf numFmtId="177" fontId="22" fillId="2" borderId="49" xfId="0" applyNumberFormat="1" applyFont="1" applyFill="1" applyBorder="1" applyAlignment="1" applyProtection="1">
      <alignment horizontal="center" vertical="center" shrinkToFit="1"/>
      <protection hidden="1" locked="0"/>
    </xf>
    <xf numFmtId="177" fontId="22" fillId="2" borderId="25" xfId="0" applyNumberFormat="1" applyFont="1" applyFill="1" applyBorder="1" applyAlignment="1" applyProtection="1">
      <alignment horizontal="center" vertical="center" shrinkToFit="1"/>
      <protection hidden="1" locked="0"/>
    </xf>
    <xf numFmtId="0" fontId="0" fillId="0" borderId="27" xfId="0" applyBorder="1" applyAlignment="1">
      <alignment vertical="center" shrinkToFit="1"/>
    </xf>
    <xf numFmtId="0" fontId="0" fillId="0" borderId="40" xfId="0" applyBorder="1" applyAlignment="1">
      <alignment vertical="center" shrinkToFit="1"/>
    </xf>
    <xf numFmtId="177" fontId="22" fillId="3" borderId="3" xfId="0" applyNumberFormat="1" applyFont="1" applyFill="1" applyBorder="1" applyAlignment="1" applyProtection="1">
      <alignment horizontal="left" vertical="center" shrinkToFit="1"/>
      <protection hidden="1" locked="0"/>
    </xf>
    <xf numFmtId="177" fontId="22" fillId="3" borderId="38" xfId="0" applyNumberFormat="1" applyFont="1" applyFill="1" applyBorder="1" applyAlignment="1" applyProtection="1">
      <alignment horizontal="left" vertical="center" shrinkToFit="1"/>
      <protection hidden="1" locked="0"/>
    </xf>
    <xf numFmtId="0" fontId="21" fillId="2" borderId="9" xfId="0" applyFont="1" applyFill="1" applyBorder="1" applyAlignment="1" applyProtection="1">
      <alignment horizontal="left" vertical="center" shrinkToFit="1"/>
      <protection hidden="1" locked="0"/>
    </xf>
    <xf numFmtId="0" fontId="21" fillId="2" borderId="52" xfId="0" applyFont="1" applyFill="1" applyBorder="1" applyAlignment="1" applyProtection="1">
      <alignment horizontal="left" vertical="center" shrinkToFit="1"/>
      <protection hidden="1" locked="0"/>
    </xf>
    <xf numFmtId="176" fontId="13" fillId="0" borderId="15" xfId="0" applyNumberFormat="1" applyFont="1" applyBorder="1" applyAlignment="1" applyProtection="1">
      <alignment horizontal="right" vertical="center" shrinkToFit="1"/>
      <protection hidden="1"/>
    </xf>
    <xf numFmtId="176" fontId="13" fillId="0" borderId="16" xfId="0" applyNumberFormat="1" applyFont="1" applyBorder="1" applyAlignment="1" applyProtection="1">
      <alignment horizontal="right" vertical="center" shrinkToFit="1"/>
      <protection hidden="1"/>
    </xf>
    <xf numFmtId="178" fontId="13" fillId="0" borderId="14" xfId="0" applyNumberFormat="1" applyFont="1" applyBorder="1" applyAlignment="1" applyProtection="1">
      <alignment horizontal="right" vertical="center" shrinkToFit="1"/>
      <protection hidden="1"/>
    </xf>
    <xf numFmtId="178" fontId="13" fillId="0" borderId="15" xfId="0" applyNumberFormat="1" applyFont="1" applyBorder="1" applyAlignment="1" applyProtection="1">
      <alignment horizontal="right" vertical="center" shrinkToFit="1"/>
      <protection hidden="1"/>
    </xf>
    <xf numFmtId="178" fontId="13" fillId="0" borderId="16" xfId="0" applyNumberFormat="1" applyFont="1" applyBorder="1" applyAlignment="1" applyProtection="1">
      <alignment horizontal="right" vertical="center" shrinkToFit="1"/>
      <protection hidden="1"/>
    </xf>
    <xf numFmtId="0" fontId="21" fillId="2" borderId="2" xfId="0" applyFont="1" applyFill="1" applyBorder="1" applyAlignment="1" applyProtection="1">
      <alignment horizontal="left" vertical="center" shrinkToFit="1"/>
      <protection hidden="1" locked="0"/>
    </xf>
    <xf numFmtId="0" fontId="21" fillId="2" borderId="11" xfId="0" applyFont="1" applyFill="1" applyBorder="1" applyAlignment="1" applyProtection="1">
      <alignment horizontal="left" vertical="center" shrinkToFit="1"/>
      <protection hidden="1" locked="0"/>
    </xf>
    <xf numFmtId="0" fontId="19" fillId="2" borderId="58" xfId="0" applyFont="1" applyFill="1" applyBorder="1" applyAlignment="1" applyProtection="1">
      <alignment horizontal="right" vertical="center" shrinkToFit="1"/>
      <protection hidden="1" locked="0"/>
    </xf>
    <xf numFmtId="0" fontId="19" fillId="2" borderId="61" xfId="0" applyFont="1" applyFill="1" applyBorder="1" applyAlignment="1" applyProtection="1">
      <alignment horizontal="right" vertical="center" shrinkToFit="1"/>
      <protection hidden="1" locked="0"/>
    </xf>
    <xf numFmtId="177" fontId="22" fillId="2" borderId="58" xfId="0" applyNumberFormat="1" applyFont="1" applyFill="1" applyBorder="1" applyAlignment="1" applyProtection="1">
      <alignment horizontal="center" vertical="center" shrinkToFit="1"/>
      <protection hidden="1" locked="0"/>
    </xf>
    <xf numFmtId="0" fontId="19" fillId="2" borderId="79" xfId="0" applyFont="1" applyFill="1" applyBorder="1" applyAlignment="1" applyProtection="1">
      <alignment horizontal="center" vertical="center" shrinkToFit="1"/>
      <protection hidden="1" locked="0"/>
    </xf>
    <xf numFmtId="177" fontId="22" fillId="2" borderId="72" xfId="0" applyNumberFormat="1" applyFont="1" applyFill="1" applyBorder="1" applyAlignment="1" applyProtection="1">
      <alignment horizontal="center" vertical="center" shrinkToFit="1"/>
      <protection hidden="1" locked="0"/>
    </xf>
    <xf numFmtId="0" fontId="19" fillId="2" borderId="72" xfId="0" applyFont="1" applyFill="1" applyBorder="1" applyAlignment="1" applyProtection="1">
      <alignment horizontal="right" vertical="center" shrinkToFit="1"/>
      <protection hidden="1" locked="0"/>
    </xf>
    <xf numFmtId="0" fontId="19" fillId="2" borderId="80" xfId="0" applyFont="1" applyFill="1" applyBorder="1" applyAlignment="1" applyProtection="1">
      <alignment horizontal="right" vertical="center" shrinkToFit="1"/>
      <protection hidden="1" locked="0"/>
    </xf>
    <xf numFmtId="0" fontId="19" fillId="2" borderId="3" xfId="0" applyFont="1" applyFill="1" applyBorder="1" applyAlignment="1" applyProtection="1">
      <alignment horizontal="right" vertical="center" shrinkToFit="1"/>
      <protection hidden="1" locked="0"/>
    </xf>
    <xf numFmtId="0" fontId="19" fillId="2" borderId="49" xfId="0" applyFont="1" applyFill="1" applyBorder="1" applyAlignment="1" applyProtection="1">
      <alignment horizontal="right" vertical="center" shrinkToFit="1"/>
      <protection hidden="1" locked="0"/>
    </xf>
    <xf numFmtId="177" fontId="22" fillId="3" borderId="53" xfId="0" applyNumberFormat="1" applyFont="1" applyFill="1" applyBorder="1" applyAlignment="1" applyProtection="1">
      <alignment horizontal="left" vertical="center" shrinkToFit="1"/>
      <protection hidden="1" locked="0"/>
    </xf>
    <xf numFmtId="177" fontId="22" fillId="3" borderId="10" xfId="0" applyNumberFormat="1" applyFont="1" applyFill="1" applyBorder="1" applyAlignment="1" applyProtection="1">
      <alignment horizontal="left" vertical="center" shrinkToFit="1"/>
      <protection hidden="1" locked="0"/>
    </xf>
    <xf numFmtId="0" fontId="1" fillId="0" borderId="24" xfId="0" applyFont="1" applyBorder="1" applyAlignment="1" applyProtection="1">
      <alignment horizontal="center" vertical="center" shrinkToFit="1"/>
      <protection hidden="1"/>
    </xf>
    <xf numFmtId="0" fontId="1" fillId="0" borderId="4" xfId="0" applyFont="1" applyBorder="1" applyAlignment="1" applyProtection="1">
      <alignment horizontal="center" vertical="center" shrinkToFit="1"/>
      <protection hidden="1"/>
    </xf>
    <xf numFmtId="0" fontId="1" fillId="0" borderId="31" xfId="0" applyFont="1" applyBorder="1" applyAlignment="1" applyProtection="1">
      <alignment horizontal="center" vertical="center" shrinkToFit="1"/>
      <protection hidden="1"/>
    </xf>
    <xf numFmtId="176" fontId="7" fillId="0" borderId="14" xfId="0" applyNumberFormat="1" applyFont="1" applyBorder="1" applyAlignment="1" applyProtection="1">
      <alignment horizontal="right" vertical="center" shrinkToFit="1"/>
      <protection hidden="1"/>
    </xf>
    <xf numFmtId="176" fontId="7" fillId="0" borderId="15" xfId="0" applyNumberFormat="1" applyFont="1" applyBorder="1" applyAlignment="1" applyProtection="1">
      <alignment horizontal="right" vertical="center" shrinkToFit="1"/>
      <protection hidden="1"/>
    </xf>
    <xf numFmtId="176" fontId="7" fillId="0" borderId="16" xfId="0" applyNumberFormat="1" applyFont="1" applyBorder="1" applyAlignment="1" applyProtection="1">
      <alignment horizontal="right" vertical="center" shrinkToFit="1"/>
      <protection hidden="1"/>
    </xf>
    <xf numFmtId="177" fontId="19" fillId="2" borderId="72" xfId="0" applyNumberFormat="1" applyFont="1" applyFill="1" applyBorder="1" applyAlignment="1" applyProtection="1">
      <alignment horizontal="center" vertical="center" shrinkToFit="1"/>
      <protection hidden="1" locked="0"/>
    </xf>
    <xf numFmtId="0" fontId="10" fillId="0" borderId="0" xfId="0" applyFont="1" applyBorder="1" applyAlignment="1" applyProtection="1">
      <alignment horizontal="center" vertical="center" shrinkToFit="1"/>
      <protection hidden="1"/>
    </xf>
    <xf numFmtId="0" fontId="1" fillId="0" borderId="32" xfId="0" applyFont="1" applyBorder="1" applyAlignment="1" applyProtection="1">
      <alignment horizontal="left" vertical="center"/>
      <protection hidden="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K39"/>
  <sheetViews>
    <sheetView tabSelected="1" workbookViewId="0" topLeftCell="A1">
      <selection activeCell="A1" sqref="A1"/>
    </sheetView>
  </sheetViews>
  <sheetFormatPr defaultColWidth="9.00390625" defaultRowHeight="13.5"/>
  <cols>
    <col min="1" max="1" width="2.625" style="0" customWidth="1"/>
    <col min="2" max="8" width="2.875" style="0" customWidth="1"/>
    <col min="9" max="25" width="1.625" style="0" customWidth="1"/>
    <col min="26" max="34" width="5.625" style="0" customWidth="1"/>
    <col min="35" max="120" width="2.625" style="0" customWidth="1"/>
  </cols>
  <sheetData>
    <row r="1" spans="2:34" ht="13.5">
      <c r="B1" s="388" t="s">
        <v>425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90"/>
    </row>
    <row r="2" spans="2:34" ht="13.5">
      <c r="B2" s="391"/>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3"/>
    </row>
    <row r="3" spans="2:34" ht="13.5">
      <c r="B3" s="391"/>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3"/>
    </row>
    <row r="4" spans="2:34" ht="22.5" customHeight="1">
      <c r="B4" s="394" t="s">
        <v>411</v>
      </c>
      <c r="C4" s="395"/>
      <c r="D4" s="395"/>
      <c r="E4" s="395"/>
      <c r="F4" s="395"/>
      <c r="G4" s="395"/>
      <c r="H4" s="395"/>
      <c r="I4" s="395" t="s">
        <v>412</v>
      </c>
      <c r="J4" s="395"/>
      <c r="K4" s="395"/>
      <c r="L4" s="395"/>
      <c r="M4" s="395"/>
      <c r="N4" s="395"/>
      <c r="O4" s="395"/>
      <c r="P4" s="395"/>
      <c r="Q4" s="395"/>
      <c r="R4" s="395"/>
      <c r="S4" s="395"/>
      <c r="T4" s="395"/>
      <c r="U4" s="395"/>
      <c r="V4" s="395"/>
      <c r="W4" s="395"/>
      <c r="X4" s="395"/>
      <c r="Y4" s="395"/>
      <c r="Z4" s="396" t="s">
        <v>413</v>
      </c>
      <c r="AA4" s="397"/>
      <c r="AB4" s="397"/>
      <c r="AC4" s="397"/>
      <c r="AD4" s="397"/>
      <c r="AE4" s="397"/>
      <c r="AF4" s="397"/>
      <c r="AG4" s="397"/>
      <c r="AH4" s="398"/>
    </row>
    <row r="5" spans="2:34" ht="22.5" customHeight="1">
      <c r="B5" s="394"/>
      <c r="C5" s="395"/>
      <c r="D5" s="395"/>
      <c r="E5" s="395"/>
      <c r="F5" s="395"/>
      <c r="G5" s="395"/>
      <c r="H5" s="395"/>
      <c r="I5" s="395"/>
      <c r="J5" s="395"/>
      <c r="K5" s="395"/>
      <c r="L5" s="395"/>
      <c r="M5" s="395"/>
      <c r="N5" s="395"/>
      <c r="O5" s="395"/>
      <c r="P5" s="395"/>
      <c r="Q5" s="395"/>
      <c r="R5" s="395"/>
      <c r="S5" s="395"/>
      <c r="T5" s="395"/>
      <c r="U5" s="395"/>
      <c r="V5" s="395"/>
      <c r="W5" s="395"/>
      <c r="X5" s="395"/>
      <c r="Y5" s="395"/>
      <c r="Z5" s="395" t="s">
        <v>414</v>
      </c>
      <c r="AA5" s="395"/>
      <c r="AB5" s="395"/>
      <c r="AC5" s="399" t="s">
        <v>415</v>
      </c>
      <c r="AD5" s="399"/>
      <c r="AE5" s="399"/>
      <c r="AF5" s="399" t="s">
        <v>416</v>
      </c>
      <c r="AG5" s="399"/>
      <c r="AH5" s="400"/>
    </row>
    <row r="6" spans="2:34" ht="22.5" customHeight="1">
      <c r="B6" s="405"/>
      <c r="C6" s="406"/>
      <c r="D6" s="406"/>
      <c r="E6" s="406"/>
      <c r="F6" s="406"/>
      <c r="G6" s="406"/>
      <c r="H6" s="406"/>
      <c r="I6" s="383"/>
      <c r="J6" s="384"/>
      <c r="K6" s="384"/>
      <c r="L6" s="384"/>
      <c r="M6" s="384"/>
      <c r="N6" s="384"/>
      <c r="O6" s="384"/>
      <c r="P6" s="384"/>
      <c r="Q6" s="384"/>
      <c r="R6" s="384"/>
      <c r="S6" s="384"/>
      <c r="T6" s="384"/>
      <c r="U6" s="384"/>
      <c r="V6" s="384"/>
      <c r="W6" s="384"/>
      <c r="X6" s="384"/>
      <c r="Y6" s="385"/>
      <c r="Z6" s="386"/>
      <c r="AA6" s="386"/>
      <c r="AB6" s="386"/>
      <c r="AC6" s="386"/>
      <c r="AD6" s="386"/>
      <c r="AE6" s="386"/>
      <c r="AF6" s="401">
        <f>IF(AND(NOT(Z6=""),NOT(AC6="")),Z6-AC6,"")</f>
      </c>
      <c r="AG6" s="401"/>
      <c r="AH6" s="402"/>
    </row>
    <row r="7" spans="2:34" ht="22.5" customHeight="1">
      <c r="B7" s="410"/>
      <c r="C7" s="411"/>
      <c r="D7" s="411"/>
      <c r="E7" s="411"/>
      <c r="F7" s="411"/>
      <c r="G7" s="411"/>
      <c r="H7" s="411"/>
      <c r="I7" s="328"/>
      <c r="J7" s="329"/>
      <c r="K7" s="329"/>
      <c r="L7" s="329"/>
      <c r="M7" s="329"/>
      <c r="N7" s="329"/>
      <c r="O7" s="329"/>
      <c r="P7" s="329"/>
      <c r="Q7" s="329"/>
      <c r="R7" s="329"/>
      <c r="S7" s="329"/>
      <c r="T7" s="329"/>
      <c r="U7" s="329"/>
      <c r="V7" s="329"/>
      <c r="W7" s="329"/>
      <c r="X7" s="329"/>
      <c r="Y7" s="330"/>
      <c r="Z7" s="387"/>
      <c r="AA7" s="387"/>
      <c r="AB7" s="387"/>
      <c r="AC7" s="387"/>
      <c r="AD7" s="387"/>
      <c r="AE7" s="387"/>
      <c r="AF7" s="403"/>
      <c r="AG7" s="403"/>
      <c r="AH7" s="404"/>
    </row>
    <row r="8" spans="2:34" ht="22.5" customHeight="1">
      <c r="B8" s="405"/>
      <c r="C8" s="406"/>
      <c r="D8" s="406"/>
      <c r="E8" s="406"/>
      <c r="F8" s="406"/>
      <c r="G8" s="406"/>
      <c r="H8" s="406"/>
      <c r="I8" s="383"/>
      <c r="J8" s="384"/>
      <c r="K8" s="384"/>
      <c r="L8" s="384"/>
      <c r="M8" s="384"/>
      <c r="N8" s="384"/>
      <c r="O8" s="384"/>
      <c r="P8" s="384"/>
      <c r="Q8" s="384"/>
      <c r="R8" s="384"/>
      <c r="S8" s="384"/>
      <c r="T8" s="384"/>
      <c r="U8" s="384"/>
      <c r="V8" s="384"/>
      <c r="W8" s="384"/>
      <c r="X8" s="384"/>
      <c r="Y8" s="385"/>
      <c r="Z8" s="386"/>
      <c r="AA8" s="386"/>
      <c r="AB8" s="386"/>
      <c r="AC8" s="386"/>
      <c r="AD8" s="386"/>
      <c r="AE8" s="386"/>
      <c r="AF8" s="401">
        <f>IF(AND(NOT(Z8=""),NOT(AC8="")),Z8-AC8,"")</f>
      </c>
      <c r="AG8" s="401"/>
      <c r="AH8" s="402"/>
    </row>
    <row r="9" spans="2:34" ht="22.5" customHeight="1">
      <c r="B9" s="405"/>
      <c r="C9" s="406"/>
      <c r="D9" s="406"/>
      <c r="E9" s="406"/>
      <c r="F9" s="406"/>
      <c r="G9" s="406"/>
      <c r="H9" s="406"/>
      <c r="I9" s="407"/>
      <c r="J9" s="408"/>
      <c r="K9" s="408"/>
      <c r="L9" s="408"/>
      <c r="M9" s="408"/>
      <c r="N9" s="408"/>
      <c r="O9" s="408"/>
      <c r="P9" s="408"/>
      <c r="Q9" s="408"/>
      <c r="R9" s="408"/>
      <c r="S9" s="408"/>
      <c r="T9" s="408"/>
      <c r="U9" s="408"/>
      <c r="V9" s="408"/>
      <c r="W9" s="408"/>
      <c r="X9" s="408"/>
      <c r="Y9" s="409"/>
      <c r="Z9" s="386"/>
      <c r="AA9" s="386"/>
      <c r="AB9" s="386"/>
      <c r="AC9" s="386"/>
      <c r="AD9" s="386"/>
      <c r="AE9" s="386"/>
      <c r="AF9" s="401"/>
      <c r="AG9" s="401"/>
      <c r="AH9" s="402"/>
    </row>
    <row r="10" spans="2:34" ht="22.5" customHeight="1">
      <c r="B10" s="405"/>
      <c r="C10" s="406"/>
      <c r="D10" s="406"/>
      <c r="E10" s="406"/>
      <c r="F10" s="406"/>
      <c r="G10" s="406"/>
      <c r="H10" s="406"/>
      <c r="I10" s="383"/>
      <c r="J10" s="384"/>
      <c r="K10" s="384"/>
      <c r="L10" s="384"/>
      <c r="M10" s="384"/>
      <c r="N10" s="384"/>
      <c r="O10" s="384"/>
      <c r="P10" s="384"/>
      <c r="Q10" s="384"/>
      <c r="R10" s="384"/>
      <c r="S10" s="384"/>
      <c r="T10" s="384"/>
      <c r="U10" s="384"/>
      <c r="V10" s="384"/>
      <c r="W10" s="384"/>
      <c r="X10" s="384"/>
      <c r="Y10" s="385"/>
      <c r="Z10" s="386"/>
      <c r="AA10" s="386"/>
      <c r="AB10" s="386"/>
      <c r="AC10" s="386"/>
      <c r="AD10" s="386"/>
      <c r="AE10" s="386"/>
      <c r="AF10" s="401">
        <f>IF(AND(NOT(Z10=""),NOT(AC10="")),Z10-AC10,"")</f>
      </c>
      <c r="AG10" s="401"/>
      <c r="AH10" s="402"/>
    </row>
    <row r="11" spans="2:34" ht="22.5" customHeight="1">
      <c r="B11" s="405"/>
      <c r="C11" s="406"/>
      <c r="D11" s="406"/>
      <c r="E11" s="406"/>
      <c r="F11" s="406"/>
      <c r="G11" s="406"/>
      <c r="H11" s="406"/>
      <c r="I11" s="407"/>
      <c r="J11" s="408"/>
      <c r="K11" s="408"/>
      <c r="L11" s="408"/>
      <c r="M11" s="408"/>
      <c r="N11" s="408"/>
      <c r="O11" s="408"/>
      <c r="P11" s="408"/>
      <c r="Q11" s="408"/>
      <c r="R11" s="408"/>
      <c r="S11" s="408"/>
      <c r="T11" s="408"/>
      <c r="U11" s="408"/>
      <c r="V11" s="408"/>
      <c r="W11" s="408"/>
      <c r="X11" s="408"/>
      <c r="Y11" s="409"/>
      <c r="Z11" s="386"/>
      <c r="AA11" s="386"/>
      <c r="AB11" s="386"/>
      <c r="AC11" s="386"/>
      <c r="AD11" s="386"/>
      <c r="AE11" s="386"/>
      <c r="AF11" s="401"/>
      <c r="AG11" s="401"/>
      <c r="AH11" s="402"/>
    </row>
    <row r="12" spans="2:34" ht="22.5" customHeight="1">
      <c r="B12" s="405"/>
      <c r="C12" s="406"/>
      <c r="D12" s="406"/>
      <c r="E12" s="406"/>
      <c r="F12" s="406"/>
      <c r="G12" s="406"/>
      <c r="H12" s="406"/>
      <c r="I12" s="383"/>
      <c r="J12" s="384"/>
      <c r="K12" s="384"/>
      <c r="L12" s="384"/>
      <c r="M12" s="384"/>
      <c r="N12" s="384"/>
      <c r="O12" s="384"/>
      <c r="P12" s="384"/>
      <c r="Q12" s="384"/>
      <c r="R12" s="384"/>
      <c r="S12" s="384"/>
      <c r="T12" s="384"/>
      <c r="U12" s="384"/>
      <c r="V12" s="384"/>
      <c r="W12" s="384"/>
      <c r="X12" s="384"/>
      <c r="Y12" s="385"/>
      <c r="Z12" s="386"/>
      <c r="AA12" s="386"/>
      <c r="AB12" s="386"/>
      <c r="AC12" s="386"/>
      <c r="AD12" s="386"/>
      <c r="AE12" s="386"/>
      <c r="AF12" s="401">
        <f>IF(AND(NOT(Z12=""),NOT(AC12="")),Z12-AC12,"")</f>
      </c>
      <c r="AG12" s="401"/>
      <c r="AH12" s="402"/>
    </row>
    <row r="13" spans="2:34" ht="22.5" customHeight="1">
      <c r="B13" s="405"/>
      <c r="C13" s="406"/>
      <c r="D13" s="406"/>
      <c r="E13" s="406"/>
      <c r="F13" s="406"/>
      <c r="G13" s="406"/>
      <c r="H13" s="406"/>
      <c r="I13" s="407"/>
      <c r="J13" s="408"/>
      <c r="K13" s="408"/>
      <c r="L13" s="408"/>
      <c r="M13" s="408"/>
      <c r="N13" s="408"/>
      <c r="O13" s="408"/>
      <c r="P13" s="408"/>
      <c r="Q13" s="408"/>
      <c r="R13" s="408"/>
      <c r="S13" s="408"/>
      <c r="T13" s="408"/>
      <c r="U13" s="408"/>
      <c r="V13" s="408"/>
      <c r="W13" s="408"/>
      <c r="X13" s="408"/>
      <c r="Y13" s="409"/>
      <c r="Z13" s="386"/>
      <c r="AA13" s="386"/>
      <c r="AB13" s="386"/>
      <c r="AC13" s="386"/>
      <c r="AD13" s="386"/>
      <c r="AE13" s="386"/>
      <c r="AF13" s="401"/>
      <c r="AG13" s="401"/>
      <c r="AH13" s="402"/>
    </row>
    <row r="14" spans="2:34" ht="22.5" customHeight="1">
      <c r="B14" s="405"/>
      <c r="C14" s="406"/>
      <c r="D14" s="406"/>
      <c r="E14" s="406"/>
      <c r="F14" s="406"/>
      <c r="G14" s="406"/>
      <c r="H14" s="406"/>
      <c r="I14" s="383"/>
      <c r="J14" s="384"/>
      <c r="K14" s="384"/>
      <c r="L14" s="384"/>
      <c r="M14" s="384"/>
      <c r="N14" s="384"/>
      <c r="O14" s="384"/>
      <c r="P14" s="384"/>
      <c r="Q14" s="384"/>
      <c r="R14" s="384"/>
      <c r="S14" s="384"/>
      <c r="T14" s="384"/>
      <c r="U14" s="384"/>
      <c r="V14" s="384"/>
      <c r="W14" s="384"/>
      <c r="X14" s="384"/>
      <c r="Y14" s="385"/>
      <c r="Z14" s="386"/>
      <c r="AA14" s="386"/>
      <c r="AB14" s="386"/>
      <c r="AC14" s="386"/>
      <c r="AD14" s="386"/>
      <c r="AE14" s="386"/>
      <c r="AF14" s="401">
        <f>IF(AND(NOT(Z14=""),NOT(AC14="")),Z14-AC14,"")</f>
      </c>
      <c r="AG14" s="401"/>
      <c r="AH14" s="402"/>
    </row>
    <row r="15" spans="2:34" ht="22.5" customHeight="1">
      <c r="B15" s="405"/>
      <c r="C15" s="406"/>
      <c r="D15" s="406"/>
      <c r="E15" s="406"/>
      <c r="F15" s="406"/>
      <c r="G15" s="406"/>
      <c r="H15" s="406"/>
      <c r="I15" s="407"/>
      <c r="J15" s="408"/>
      <c r="K15" s="408"/>
      <c r="L15" s="408"/>
      <c r="M15" s="408"/>
      <c r="N15" s="408"/>
      <c r="O15" s="408"/>
      <c r="P15" s="408"/>
      <c r="Q15" s="408"/>
      <c r="R15" s="408"/>
      <c r="S15" s="408"/>
      <c r="T15" s="408"/>
      <c r="U15" s="408"/>
      <c r="V15" s="408"/>
      <c r="W15" s="408"/>
      <c r="X15" s="408"/>
      <c r="Y15" s="409"/>
      <c r="Z15" s="386"/>
      <c r="AA15" s="386"/>
      <c r="AB15" s="386"/>
      <c r="AC15" s="386"/>
      <c r="AD15" s="386"/>
      <c r="AE15" s="386"/>
      <c r="AF15" s="401"/>
      <c r="AG15" s="401"/>
      <c r="AH15" s="402"/>
    </row>
    <row r="16" spans="2:34" ht="22.5" customHeight="1">
      <c r="B16" s="405"/>
      <c r="C16" s="406"/>
      <c r="D16" s="406"/>
      <c r="E16" s="406"/>
      <c r="F16" s="406"/>
      <c r="G16" s="406"/>
      <c r="H16" s="406"/>
      <c r="I16" s="383"/>
      <c r="J16" s="384"/>
      <c r="K16" s="384"/>
      <c r="L16" s="384"/>
      <c r="M16" s="384"/>
      <c r="N16" s="384"/>
      <c r="O16" s="384"/>
      <c r="P16" s="384"/>
      <c r="Q16" s="384"/>
      <c r="R16" s="384"/>
      <c r="S16" s="384"/>
      <c r="T16" s="384"/>
      <c r="U16" s="384"/>
      <c r="V16" s="384"/>
      <c r="W16" s="384"/>
      <c r="X16" s="384"/>
      <c r="Y16" s="385"/>
      <c r="Z16" s="386"/>
      <c r="AA16" s="386"/>
      <c r="AB16" s="386"/>
      <c r="AC16" s="386"/>
      <c r="AD16" s="386"/>
      <c r="AE16" s="386"/>
      <c r="AF16" s="401">
        <f>IF(AND(NOT(Z16=""),NOT(AC16="")),Z16-AC16,"")</f>
      </c>
      <c r="AG16" s="401"/>
      <c r="AH16" s="402"/>
    </row>
    <row r="17" spans="2:34" ht="22.5" customHeight="1">
      <c r="B17" s="405"/>
      <c r="C17" s="406"/>
      <c r="D17" s="406"/>
      <c r="E17" s="406"/>
      <c r="F17" s="406"/>
      <c r="G17" s="406"/>
      <c r="H17" s="406"/>
      <c r="I17" s="407"/>
      <c r="J17" s="408"/>
      <c r="K17" s="408"/>
      <c r="L17" s="408"/>
      <c r="M17" s="408"/>
      <c r="N17" s="408"/>
      <c r="O17" s="408"/>
      <c r="P17" s="408"/>
      <c r="Q17" s="408"/>
      <c r="R17" s="408"/>
      <c r="S17" s="408"/>
      <c r="T17" s="408"/>
      <c r="U17" s="408"/>
      <c r="V17" s="408"/>
      <c r="W17" s="408"/>
      <c r="X17" s="408"/>
      <c r="Y17" s="409"/>
      <c r="Z17" s="386"/>
      <c r="AA17" s="386"/>
      <c r="AB17" s="386"/>
      <c r="AC17" s="386"/>
      <c r="AD17" s="386"/>
      <c r="AE17" s="386"/>
      <c r="AF17" s="401"/>
      <c r="AG17" s="401"/>
      <c r="AH17" s="402"/>
    </row>
    <row r="18" spans="2:34" ht="22.5" customHeight="1">
      <c r="B18" s="405"/>
      <c r="C18" s="406"/>
      <c r="D18" s="406"/>
      <c r="E18" s="406"/>
      <c r="F18" s="406"/>
      <c r="G18" s="406"/>
      <c r="H18" s="406"/>
      <c r="I18" s="383"/>
      <c r="J18" s="384"/>
      <c r="K18" s="384"/>
      <c r="L18" s="384"/>
      <c r="M18" s="384"/>
      <c r="N18" s="384"/>
      <c r="O18" s="384"/>
      <c r="P18" s="384"/>
      <c r="Q18" s="384"/>
      <c r="R18" s="384"/>
      <c r="S18" s="384"/>
      <c r="T18" s="384"/>
      <c r="U18" s="384"/>
      <c r="V18" s="384"/>
      <c r="W18" s="384"/>
      <c r="X18" s="384"/>
      <c r="Y18" s="385"/>
      <c r="Z18" s="386"/>
      <c r="AA18" s="386"/>
      <c r="AB18" s="386"/>
      <c r="AC18" s="386"/>
      <c r="AD18" s="386"/>
      <c r="AE18" s="386"/>
      <c r="AF18" s="401">
        <f>IF(AND(NOT(Z18=""),NOT(AC18="")),Z18-AC18,"")</f>
      </c>
      <c r="AG18" s="401"/>
      <c r="AH18" s="402"/>
    </row>
    <row r="19" spans="2:34" ht="22.5" customHeight="1">
      <c r="B19" s="405"/>
      <c r="C19" s="406"/>
      <c r="D19" s="406"/>
      <c r="E19" s="406"/>
      <c r="F19" s="406"/>
      <c r="G19" s="406"/>
      <c r="H19" s="406"/>
      <c r="I19" s="407"/>
      <c r="J19" s="408"/>
      <c r="K19" s="408"/>
      <c r="L19" s="408"/>
      <c r="M19" s="408"/>
      <c r="N19" s="408"/>
      <c r="O19" s="408"/>
      <c r="P19" s="408"/>
      <c r="Q19" s="408"/>
      <c r="R19" s="408"/>
      <c r="S19" s="408"/>
      <c r="T19" s="408"/>
      <c r="U19" s="408"/>
      <c r="V19" s="408"/>
      <c r="W19" s="408"/>
      <c r="X19" s="408"/>
      <c r="Y19" s="409"/>
      <c r="Z19" s="386"/>
      <c r="AA19" s="386"/>
      <c r="AB19" s="386"/>
      <c r="AC19" s="386"/>
      <c r="AD19" s="386"/>
      <c r="AE19" s="386"/>
      <c r="AF19" s="401"/>
      <c r="AG19" s="401"/>
      <c r="AH19" s="402"/>
    </row>
    <row r="20" spans="2:34" ht="22.5" customHeight="1">
      <c r="B20" s="405"/>
      <c r="C20" s="406"/>
      <c r="D20" s="406"/>
      <c r="E20" s="406"/>
      <c r="F20" s="406"/>
      <c r="G20" s="406"/>
      <c r="H20" s="406"/>
      <c r="I20" s="383"/>
      <c r="J20" s="384"/>
      <c r="K20" s="384"/>
      <c r="L20" s="384"/>
      <c r="M20" s="384"/>
      <c r="N20" s="384"/>
      <c r="O20" s="384"/>
      <c r="P20" s="384"/>
      <c r="Q20" s="384"/>
      <c r="R20" s="384"/>
      <c r="S20" s="384"/>
      <c r="T20" s="384"/>
      <c r="U20" s="384"/>
      <c r="V20" s="384"/>
      <c r="W20" s="384"/>
      <c r="X20" s="384"/>
      <c r="Y20" s="385"/>
      <c r="Z20" s="386"/>
      <c r="AA20" s="386"/>
      <c r="AB20" s="386"/>
      <c r="AC20" s="386"/>
      <c r="AD20" s="386"/>
      <c r="AE20" s="386"/>
      <c r="AF20" s="401">
        <f>IF(AND(NOT(Z20=""),NOT(AC20="")),Z20-AC20,"")</f>
      </c>
      <c r="AG20" s="401"/>
      <c r="AH20" s="402"/>
    </row>
    <row r="21" spans="2:34" ht="22.5" customHeight="1">
      <c r="B21" s="405"/>
      <c r="C21" s="406"/>
      <c r="D21" s="406"/>
      <c r="E21" s="406"/>
      <c r="F21" s="406"/>
      <c r="G21" s="406"/>
      <c r="H21" s="406"/>
      <c r="I21" s="407"/>
      <c r="J21" s="408"/>
      <c r="K21" s="408"/>
      <c r="L21" s="408"/>
      <c r="M21" s="408"/>
      <c r="N21" s="408"/>
      <c r="O21" s="408"/>
      <c r="P21" s="408"/>
      <c r="Q21" s="408"/>
      <c r="R21" s="408"/>
      <c r="S21" s="408"/>
      <c r="T21" s="408"/>
      <c r="U21" s="408"/>
      <c r="V21" s="408"/>
      <c r="W21" s="408"/>
      <c r="X21" s="408"/>
      <c r="Y21" s="409"/>
      <c r="Z21" s="386"/>
      <c r="AA21" s="386"/>
      <c r="AB21" s="386"/>
      <c r="AC21" s="386"/>
      <c r="AD21" s="386"/>
      <c r="AE21" s="386"/>
      <c r="AF21" s="401"/>
      <c r="AG21" s="401"/>
      <c r="AH21" s="402"/>
    </row>
    <row r="22" spans="2:34" ht="22.5" customHeight="1">
      <c r="B22" s="405"/>
      <c r="C22" s="406"/>
      <c r="D22" s="406"/>
      <c r="E22" s="406"/>
      <c r="F22" s="406"/>
      <c r="G22" s="406"/>
      <c r="H22" s="406"/>
      <c r="I22" s="383"/>
      <c r="J22" s="384"/>
      <c r="K22" s="384"/>
      <c r="L22" s="384"/>
      <c r="M22" s="384"/>
      <c r="N22" s="384"/>
      <c r="O22" s="384"/>
      <c r="P22" s="384"/>
      <c r="Q22" s="384"/>
      <c r="R22" s="384"/>
      <c r="S22" s="384"/>
      <c r="T22" s="384"/>
      <c r="U22" s="384"/>
      <c r="V22" s="384"/>
      <c r="W22" s="384"/>
      <c r="X22" s="384"/>
      <c r="Y22" s="385"/>
      <c r="Z22" s="386"/>
      <c r="AA22" s="386"/>
      <c r="AB22" s="386"/>
      <c r="AC22" s="386"/>
      <c r="AD22" s="386"/>
      <c r="AE22" s="386"/>
      <c r="AF22" s="401">
        <f>IF(AND(NOT(Z22=""),NOT(AC22="")),Z22-AC22,"")</f>
      </c>
      <c r="AG22" s="401"/>
      <c r="AH22" s="402"/>
    </row>
    <row r="23" spans="2:34" ht="22.5" customHeight="1">
      <c r="B23" s="405"/>
      <c r="C23" s="406"/>
      <c r="D23" s="406"/>
      <c r="E23" s="406"/>
      <c r="F23" s="406"/>
      <c r="G23" s="406"/>
      <c r="H23" s="406"/>
      <c r="I23" s="407"/>
      <c r="J23" s="408"/>
      <c r="K23" s="408"/>
      <c r="L23" s="408"/>
      <c r="M23" s="408"/>
      <c r="N23" s="408"/>
      <c r="O23" s="408"/>
      <c r="P23" s="408"/>
      <c r="Q23" s="408"/>
      <c r="R23" s="408"/>
      <c r="S23" s="408"/>
      <c r="T23" s="408"/>
      <c r="U23" s="408"/>
      <c r="V23" s="408"/>
      <c r="W23" s="408"/>
      <c r="X23" s="408"/>
      <c r="Y23" s="409"/>
      <c r="Z23" s="386"/>
      <c r="AA23" s="386"/>
      <c r="AB23" s="386"/>
      <c r="AC23" s="386"/>
      <c r="AD23" s="386"/>
      <c r="AE23" s="386"/>
      <c r="AF23" s="401"/>
      <c r="AG23" s="401"/>
      <c r="AH23" s="402"/>
    </row>
    <row r="24" spans="2:34" ht="22.5" customHeight="1">
      <c r="B24" s="405"/>
      <c r="C24" s="406"/>
      <c r="D24" s="406"/>
      <c r="E24" s="406"/>
      <c r="F24" s="406"/>
      <c r="G24" s="406"/>
      <c r="H24" s="406"/>
      <c r="I24" s="383"/>
      <c r="J24" s="384"/>
      <c r="K24" s="384"/>
      <c r="L24" s="384"/>
      <c r="M24" s="384"/>
      <c r="N24" s="384"/>
      <c r="O24" s="384"/>
      <c r="P24" s="384"/>
      <c r="Q24" s="384"/>
      <c r="R24" s="384"/>
      <c r="S24" s="384"/>
      <c r="T24" s="384"/>
      <c r="U24" s="384"/>
      <c r="V24" s="384"/>
      <c r="W24" s="384"/>
      <c r="X24" s="384"/>
      <c r="Y24" s="385"/>
      <c r="Z24" s="386"/>
      <c r="AA24" s="386"/>
      <c r="AB24" s="386"/>
      <c r="AC24" s="386"/>
      <c r="AD24" s="386"/>
      <c r="AE24" s="386"/>
      <c r="AF24" s="401">
        <f>IF(AND(NOT(Z24=""),NOT(AC24="")),Z24-AC24,"")</f>
      </c>
      <c r="AG24" s="401"/>
      <c r="AH24" s="402"/>
    </row>
    <row r="25" spans="2:34" ht="22.5" customHeight="1">
      <c r="B25" s="405"/>
      <c r="C25" s="406"/>
      <c r="D25" s="406"/>
      <c r="E25" s="406"/>
      <c r="F25" s="406"/>
      <c r="G25" s="406"/>
      <c r="H25" s="406"/>
      <c r="I25" s="407"/>
      <c r="J25" s="408"/>
      <c r="K25" s="408"/>
      <c r="L25" s="408"/>
      <c r="M25" s="408"/>
      <c r="N25" s="408"/>
      <c r="O25" s="408"/>
      <c r="P25" s="408"/>
      <c r="Q25" s="408"/>
      <c r="R25" s="408"/>
      <c r="S25" s="408"/>
      <c r="T25" s="408"/>
      <c r="U25" s="408"/>
      <c r="V25" s="408"/>
      <c r="W25" s="408"/>
      <c r="X25" s="408"/>
      <c r="Y25" s="409"/>
      <c r="Z25" s="386"/>
      <c r="AA25" s="386"/>
      <c r="AB25" s="386"/>
      <c r="AC25" s="386"/>
      <c r="AD25" s="386"/>
      <c r="AE25" s="386"/>
      <c r="AF25" s="401"/>
      <c r="AG25" s="401"/>
      <c r="AH25" s="402"/>
    </row>
    <row r="26" spans="2:36" ht="22.5" customHeight="1">
      <c r="B26" s="405"/>
      <c r="C26" s="406"/>
      <c r="D26" s="406"/>
      <c r="E26" s="406"/>
      <c r="F26" s="406"/>
      <c r="G26" s="406"/>
      <c r="H26" s="406"/>
      <c r="I26" s="383"/>
      <c r="J26" s="384"/>
      <c r="K26" s="384"/>
      <c r="L26" s="384"/>
      <c r="M26" s="384"/>
      <c r="N26" s="384"/>
      <c r="O26" s="384"/>
      <c r="P26" s="384"/>
      <c r="Q26" s="384"/>
      <c r="R26" s="384"/>
      <c r="S26" s="384"/>
      <c r="T26" s="384"/>
      <c r="U26" s="384"/>
      <c r="V26" s="384"/>
      <c r="W26" s="384"/>
      <c r="X26" s="384"/>
      <c r="Y26" s="385"/>
      <c r="Z26" s="386"/>
      <c r="AA26" s="386"/>
      <c r="AB26" s="386"/>
      <c r="AC26" s="386"/>
      <c r="AD26" s="386"/>
      <c r="AE26" s="386"/>
      <c r="AF26" s="401">
        <f>IF(AND(NOT(Z26=""),NOT(AC26="")),Z26-AC26,"")</f>
      </c>
      <c r="AG26" s="401"/>
      <c r="AH26" s="402"/>
      <c r="AI26" s="293"/>
      <c r="AJ26" s="293"/>
    </row>
    <row r="27" spans="2:36" ht="22.5" customHeight="1">
      <c r="B27" s="405"/>
      <c r="C27" s="406"/>
      <c r="D27" s="406"/>
      <c r="E27" s="406"/>
      <c r="F27" s="406"/>
      <c r="G27" s="406"/>
      <c r="H27" s="406"/>
      <c r="I27" s="407"/>
      <c r="J27" s="408"/>
      <c r="K27" s="408"/>
      <c r="L27" s="408"/>
      <c r="M27" s="408"/>
      <c r="N27" s="408"/>
      <c r="O27" s="408"/>
      <c r="P27" s="408"/>
      <c r="Q27" s="408"/>
      <c r="R27" s="408"/>
      <c r="S27" s="408"/>
      <c r="T27" s="408"/>
      <c r="U27" s="408"/>
      <c r="V27" s="408"/>
      <c r="W27" s="408"/>
      <c r="X27" s="408"/>
      <c r="Y27" s="409"/>
      <c r="Z27" s="386"/>
      <c r="AA27" s="386"/>
      <c r="AB27" s="386"/>
      <c r="AC27" s="386"/>
      <c r="AD27" s="386"/>
      <c r="AE27" s="386"/>
      <c r="AF27" s="401"/>
      <c r="AG27" s="401"/>
      <c r="AH27" s="402"/>
      <c r="AI27" s="293"/>
      <c r="AJ27" s="293"/>
    </row>
    <row r="28" spans="2:36" ht="22.5" customHeight="1">
      <c r="B28" s="405"/>
      <c r="C28" s="406"/>
      <c r="D28" s="406"/>
      <c r="E28" s="406"/>
      <c r="F28" s="406"/>
      <c r="G28" s="406"/>
      <c r="H28" s="406"/>
      <c r="I28" s="383"/>
      <c r="J28" s="384"/>
      <c r="K28" s="384"/>
      <c r="L28" s="384"/>
      <c r="M28" s="384"/>
      <c r="N28" s="384"/>
      <c r="O28" s="384"/>
      <c r="P28" s="384"/>
      <c r="Q28" s="384"/>
      <c r="R28" s="384"/>
      <c r="S28" s="384"/>
      <c r="T28" s="384"/>
      <c r="U28" s="384"/>
      <c r="V28" s="384"/>
      <c r="W28" s="384"/>
      <c r="X28" s="384"/>
      <c r="Y28" s="385"/>
      <c r="Z28" s="386"/>
      <c r="AA28" s="386"/>
      <c r="AB28" s="386"/>
      <c r="AC28" s="386"/>
      <c r="AD28" s="386"/>
      <c r="AE28" s="386"/>
      <c r="AF28" s="401">
        <f>IF(AND(NOT(Z28=""),NOT(AC28="")),Z28-AC28,"")</f>
      </c>
      <c r="AG28" s="401"/>
      <c r="AH28" s="402"/>
      <c r="AI28" s="293"/>
      <c r="AJ28" s="293"/>
    </row>
    <row r="29" spans="2:36" ht="22.5" customHeight="1">
      <c r="B29" s="405"/>
      <c r="C29" s="406"/>
      <c r="D29" s="406"/>
      <c r="E29" s="406"/>
      <c r="F29" s="406"/>
      <c r="G29" s="406"/>
      <c r="H29" s="406"/>
      <c r="I29" s="407"/>
      <c r="J29" s="408"/>
      <c r="K29" s="408"/>
      <c r="L29" s="408"/>
      <c r="M29" s="408"/>
      <c r="N29" s="408"/>
      <c r="O29" s="408"/>
      <c r="P29" s="408"/>
      <c r="Q29" s="408"/>
      <c r="R29" s="408"/>
      <c r="S29" s="408"/>
      <c r="T29" s="408"/>
      <c r="U29" s="408"/>
      <c r="V29" s="408"/>
      <c r="W29" s="408"/>
      <c r="X29" s="408"/>
      <c r="Y29" s="409"/>
      <c r="Z29" s="386"/>
      <c r="AA29" s="386"/>
      <c r="AB29" s="386"/>
      <c r="AC29" s="386"/>
      <c r="AD29" s="386"/>
      <c r="AE29" s="386"/>
      <c r="AF29" s="401"/>
      <c r="AG29" s="401"/>
      <c r="AH29" s="402"/>
      <c r="AI29" s="293"/>
      <c r="AJ29" s="293"/>
    </row>
    <row r="30" spans="2:36" ht="22.5" customHeight="1">
      <c r="B30" s="405"/>
      <c r="C30" s="406"/>
      <c r="D30" s="406"/>
      <c r="E30" s="406"/>
      <c r="F30" s="406"/>
      <c r="G30" s="406"/>
      <c r="H30" s="406"/>
      <c r="I30" s="383"/>
      <c r="J30" s="384"/>
      <c r="K30" s="384"/>
      <c r="L30" s="384"/>
      <c r="M30" s="384"/>
      <c r="N30" s="384"/>
      <c r="O30" s="384"/>
      <c r="P30" s="384"/>
      <c r="Q30" s="384"/>
      <c r="R30" s="384"/>
      <c r="S30" s="384"/>
      <c r="T30" s="384"/>
      <c r="U30" s="384"/>
      <c r="V30" s="384"/>
      <c r="W30" s="384"/>
      <c r="X30" s="384"/>
      <c r="Y30" s="385"/>
      <c r="Z30" s="386"/>
      <c r="AA30" s="386"/>
      <c r="AB30" s="386"/>
      <c r="AC30" s="386"/>
      <c r="AD30" s="386"/>
      <c r="AE30" s="386"/>
      <c r="AF30" s="401">
        <f>IF(AND(NOT(Z30=""),NOT(AC30="")),Z30-AC30,"")</f>
      </c>
      <c r="AG30" s="401"/>
      <c r="AH30" s="402"/>
      <c r="AI30" s="293"/>
      <c r="AJ30" s="293"/>
    </row>
    <row r="31" spans="2:36" ht="22.5" customHeight="1" thickBot="1">
      <c r="B31" s="410"/>
      <c r="C31" s="411"/>
      <c r="D31" s="411"/>
      <c r="E31" s="411"/>
      <c r="F31" s="411"/>
      <c r="G31" s="411"/>
      <c r="H31" s="411"/>
      <c r="I31" s="407"/>
      <c r="J31" s="408"/>
      <c r="K31" s="408"/>
      <c r="L31" s="408"/>
      <c r="M31" s="408"/>
      <c r="N31" s="408"/>
      <c r="O31" s="408"/>
      <c r="P31" s="408"/>
      <c r="Q31" s="408"/>
      <c r="R31" s="408"/>
      <c r="S31" s="408"/>
      <c r="T31" s="408"/>
      <c r="U31" s="408"/>
      <c r="V31" s="408"/>
      <c r="W31" s="408"/>
      <c r="X31" s="408"/>
      <c r="Y31" s="409"/>
      <c r="Z31" s="387"/>
      <c r="AA31" s="387"/>
      <c r="AB31" s="387"/>
      <c r="AC31" s="387"/>
      <c r="AD31" s="387"/>
      <c r="AE31" s="387"/>
      <c r="AF31" s="403"/>
      <c r="AG31" s="403"/>
      <c r="AH31" s="404"/>
      <c r="AI31" s="293"/>
      <c r="AJ31" s="293"/>
    </row>
    <row r="32" spans="2:36" ht="22.5" customHeight="1" thickTop="1">
      <c r="B32" s="412" t="s">
        <v>417</v>
      </c>
      <c r="C32" s="413"/>
      <c r="D32" s="413"/>
      <c r="E32" s="413"/>
      <c r="F32" s="413"/>
      <c r="G32" s="413"/>
      <c r="H32" s="413"/>
      <c r="I32" s="413"/>
      <c r="J32" s="413"/>
      <c r="K32" s="413"/>
      <c r="L32" s="413"/>
      <c r="M32" s="413"/>
      <c r="N32" s="413"/>
      <c r="O32" s="413"/>
      <c r="P32" s="413"/>
      <c r="Q32" s="413"/>
      <c r="R32" s="413"/>
      <c r="S32" s="413"/>
      <c r="T32" s="413"/>
      <c r="U32" s="413"/>
      <c r="V32" s="413"/>
      <c r="W32" s="413"/>
      <c r="X32" s="413"/>
      <c r="Y32" s="414"/>
      <c r="Z32" s="379">
        <f>IF(SUM(Z6:AB31)=0,"",SUM(Z6:AB31))</f>
      </c>
      <c r="AA32" s="379"/>
      <c r="AB32" s="379"/>
      <c r="AC32" s="379">
        <f>IF(SUM(AC6:AE31)=0,"",SUM(AC6:AE31))</f>
      </c>
      <c r="AD32" s="379"/>
      <c r="AE32" s="379"/>
      <c r="AF32" s="379">
        <f>IF(AND(NOT(Z32=""),NOT(AC32="")),Z32-AC32,"")</f>
      </c>
      <c r="AG32" s="379"/>
      <c r="AH32" s="381"/>
      <c r="AI32" s="293"/>
      <c r="AJ32" s="293"/>
    </row>
    <row r="33" spans="2:36" ht="22.5" customHeight="1" thickBot="1">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8"/>
      <c r="Z33" s="380"/>
      <c r="AA33" s="380"/>
      <c r="AB33" s="380"/>
      <c r="AC33" s="380"/>
      <c r="AD33" s="380"/>
      <c r="AE33" s="380"/>
      <c r="AF33" s="380"/>
      <c r="AG33" s="380"/>
      <c r="AH33" s="382"/>
      <c r="AI33" s="293"/>
      <c r="AJ33" s="293"/>
    </row>
    <row r="34" spans="2:37" ht="13.5">
      <c r="B34" s="294"/>
      <c r="C34" s="295"/>
      <c r="D34" s="295"/>
      <c r="E34" s="295"/>
      <c r="F34" s="295"/>
      <c r="G34" s="295"/>
      <c r="H34" s="295"/>
      <c r="I34" s="295"/>
      <c r="J34" s="295"/>
      <c r="K34" s="295"/>
      <c r="L34" s="295"/>
      <c r="M34" s="295"/>
      <c r="N34" s="295"/>
      <c r="O34" s="295"/>
      <c r="P34" s="295"/>
      <c r="Q34" s="295"/>
      <c r="R34" s="295"/>
      <c r="S34" s="295"/>
      <c r="T34" s="295"/>
      <c r="U34" s="295"/>
      <c r="V34" s="295"/>
      <c r="W34" s="295"/>
      <c r="X34" s="295"/>
      <c r="Y34" s="296"/>
      <c r="Z34" s="295"/>
      <c r="AA34" s="295"/>
      <c r="AB34" s="295"/>
      <c r="AC34" s="295"/>
      <c r="AD34" s="295"/>
      <c r="AE34" s="295"/>
      <c r="AF34" s="295"/>
      <c r="AG34" s="295"/>
      <c r="AH34" s="297"/>
      <c r="AI34" s="295"/>
      <c r="AJ34" s="295"/>
      <c r="AK34" s="295"/>
    </row>
    <row r="35" spans="2:37" ht="13.5">
      <c r="B35" s="298"/>
      <c r="C35" s="295"/>
      <c r="D35" s="295"/>
      <c r="E35" s="295"/>
      <c r="F35" s="295"/>
      <c r="G35" s="299"/>
      <c r="H35" s="299"/>
      <c r="I35" s="299"/>
      <c r="J35" s="299"/>
      <c r="K35" s="299"/>
      <c r="L35" s="299"/>
      <c r="M35" s="299"/>
      <c r="N35" s="299"/>
      <c r="O35" s="299"/>
      <c r="P35" s="293"/>
      <c r="Q35" s="293"/>
      <c r="R35" s="295"/>
      <c r="S35" s="295"/>
      <c r="T35" s="295"/>
      <c r="U35" s="295"/>
      <c r="V35" s="295"/>
      <c r="W35" s="299"/>
      <c r="X35" s="299"/>
      <c r="Y35" s="300"/>
      <c r="Z35" s="301"/>
      <c r="AA35" s="299"/>
      <c r="AB35" s="299"/>
      <c r="AC35" s="299"/>
      <c r="AD35" s="299"/>
      <c r="AE35" s="299"/>
      <c r="AF35" s="299"/>
      <c r="AG35" s="299"/>
      <c r="AH35" s="302"/>
      <c r="AI35" s="299"/>
      <c r="AJ35" s="299"/>
      <c r="AK35" s="299"/>
    </row>
    <row r="36" spans="2:37" ht="13.5" customHeight="1">
      <c r="B36" s="303"/>
      <c r="C36" s="304"/>
      <c r="D36" s="304"/>
      <c r="E36" s="304"/>
      <c r="F36" s="304"/>
      <c r="G36" s="304"/>
      <c r="H36" s="304"/>
      <c r="I36" s="304"/>
      <c r="J36" s="304"/>
      <c r="K36" s="304"/>
      <c r="L36" s="304"/>
      <c r="M36" s="304"/>
      <c r="N36" s="304"/>
      <c r="O36" s="304"/>
      <c r="P36" s="304"/>
      <c r="Q36" s="304"/>
      <c r="R36" s="305"/>
      <c r="S36" s="305"/>
      <c r="T36" s="305"/>
      <c r="U36" s="305"/>
      <c r="V36" s="305"/>
      <c r="W36" s="305"/>
      <c r="X36" s="305"/>
      <c r="Y36" s="306"/>
      <c r="Z36" s="305"/>
      <c r="AA36" s="305"/>
      <c r="AB36" s="305"/>
      <c r="AC36" s="305"/>
      <c r="AD36" s="305"/>
      <c r="AE36" s="305"/>
      <c r="AF36" s="305"/>
      <c r="AG36" s="305"/>
      <c r="AH36" s="307"/>
      <c r="AI36" s="304"/>
      <c r="AJ36" s="304"/>
      <c r="AK36" s="304"/>
    </row>
    <row r="37" spans="2:37" ht="13.5" customHeight="1">
      <c r="B37" s="303"/>
      <c r="C37" s="304"/>
      <c r="D37" s="304"/>
      <c r="E37" s="304"/>
      <c r="F37" s="304"/>
      <c r="G37" s="304"/>
      <c r="H37" s="304"/>
      <c r="I37" s="304"/>
      <c r="J37" s="304"/>
      <c r="K37" s="304"/>
      <c r="L37" s="304"/>
      <c r="M37" s="304"/>
      <c r="N37" s="304"/>
      <c r="O37" s="304"/>
      <c r="P37" s="304"/>
      <c r="Q37" s="304"/>
      <c r="R37" s="305"/>
      <c r="S37" s="305"/>
      <c r="T37" s="305"/>
      <c r="U37" s="305"/>
      <c r="V37" s="304" t="s">
        <v>410</v>
      </c>
      <c r="W37" s="305"/>
      <c r="X37" s="305"/>
      <c r="Y37" s="306"/>
      <c r="Z37" s="305"/>
      <c r="AA37" s="305"/>
      <c r="AB37" s="305"/>
      <c r="AC37" s="305"/>
      <c r="AD37" s="305"/>
      <c r="AE37" s="305"/>
      <c r="AF37" s="305"/>
      <c r="AG37" s="305"/>
      <c r="AH37" s="307" t="s">
        <v>410</v>
      </c>
      <c r="AI37" s="304"/>
      <c r="AJ37" s="304"/>
      <c r="AK37" s="304"/>
    </row>
    <row r="38" spans="2:37" ht="13.5" customHeight="1">
      <c r="B38" s="303"/>
      <c r="C38" s="304"/>
      <c r="D38" s="304"/>
      <c r="E38" s="304"/>
      <c r="F38" s="304"/>
      <c r="G38" s="304"/>
      <c r="H38" s="304"/>
      <c r="I38" s="304"/>
      <c r="J38" s="304"/>
      <c r="K38" s="304"/>
      <c r="L38" s="304"/>
      <c r="M38" s="304"/>
      <c r="N38" s="304"/>
      <c r="O38" s="304"/>
      <c r="P38" s="304"/>
      <c r="Q38" s="304"/>
      <c r="R38" s="305"/>
      <c r="S38" s="305"/>
      <c r="T38" s="305"/>
      <c r="U38" s="305"/>
      <c r="V38" s="305"/>
      <c r="W38" s="305"/>
      <c r="X38" s="305"/>
      <c r="Y38" s="306"/>
      <c r="Z38" s="305"/>
      <c r="AA38" s="305"/>
      <c r="AB38" s="305"/>
      <c r="AC38" s="305"/>
      <c r="AD38" s="305"/>
      <c r="AE38" s="305"/>
      <c r="AF38" s="305"/>
      <c r="AG38" s="305"/>
      <c r="AH38" s="307"/>
      <c r="AI38" s="304"/>
      <c r="AJ38" s="304"/>
      <c r="AK38" s="304"/>
    </row>
    <row r="39" spans="2:37" ht="14.25" customHeight="1" thickBot="1">
      <c r="B39" s="308"/>
      <c r="C39" s="309"/>
      <c r="D39" s="309"/>
      <c r="E39" s="309"/>
      <c r="F39" s="309"/>
      <c r="G39" s="309"/>
      <c r="H39" s="309"/>
      <c r="I39" s="309"/>
      <c r="J39" s="309"/>
      <c r="K39" s="309"/>
      <c r="L39" s="309"/>
      <c r="M39" s="309"/>
      <c r="N39" s="309"/>
      <c r="O39" s="309"/>
      <c r="P39" s="309"/>
      <c r="Q39" s="309"/>
      <c r="R39" s="310"/>
      <c r="S39" s="310"/>
      <c r="T39" s="310"/>
      <c r="U39" s="310"/>
      <c r="V39" s="310"/>
      <c r="W39" s="310"/>
      <c r="X39" s="310"/>
      <c r="Y39" s="311"/>
      <c r="Z39" s="310"/>
      <c r="AA39" s="310"/>
      <c r="AB39" s="310"/>
      <c r="AC39" s="310"/>
      <c r="AD39" s="310"/>
      <c r="AE39" s="310"/>
      <c r="AF39" s="310"/>
      <c r="AG39" s="310"/>
      <c r="AH39" s="312"/>
      <c r="AI39" s="304"/>
      <c r="AJ39" s="304"/>
      <c r="AK39" s="304"/>
    </row>
  </sheetData>
  <mergeCells count="88">
    <mergeCell ref="AF30:AH31"/>
    <mergeCell ref="I31:Y31"/>
    <mergeCell ref="B32:Y33"/>
    <mergeCell ref="Z32:AB33"/>
    <mergeCell ref="AC32:AE33"/>
    <mergeCell ref="AF32:AH33"/>
    <mergeCell ref="B30:H31"/>
    <mergeCell ref="I30:Y30"/>
    <mergeCell ref="Z30:AB31"/>
    <mergeCell ref="AC30:AE31"/>
    <mergeCell ref="AF28:AH29"/>
    <mergeCell ref="I29:Y29"/>
    <mergeCell ref="B26:H27"/>
    <mergeCell ref="I26:Y26"/>
    <mergeCell ref="B28:H29"/>
    <mergeCell ref="I28:Y28"/>
    <mergeCell ref="Z28:AB29"/>
    <mergeCell ref="AC28:AE29"/>
    <mergeCell ref="Z26:AB27"/>
    <mergeCell ref="AC26:AE27"/>
    <mergeCell ref="AF22:AH23"/>
    <mergeCell ref="I23:Y23"/>
    <mergeCell ref="AF24:AH25"/>
    <mergeCell ref="AF26:AH27"/>
    <mergeCell ref="I27:Y27"/>
    <mergeCell ref="B24:H25"/>
    <mergeCell ref="I24:Y24"/>
    <mergeCell ref="Z24:AB25"/>
    <mergeCell ref="AC24:AE25"/>
    <mergeCell ref="I25:Y25"/>
    <mergeCell ref="B22:H23"/>
    <mergeCell ref="I22:Y22"/>
    <mergeCell ref="Z22:AB23"/>
    <mergeCell ref="AC22:AE23"/>
    <mergeCell ref="AF20:AH21"/>
    <mergeCell ref="I21:Y21"/>
    <mergeCell ref="B18:H19"/>
    <mergeCell ref="I18:Y18"/>
    <mergeCell ref="B20:H21"/>
    <mergeCell ref="I20:Y20"/>
    <mergeCell ref="Z20:AB21"/>
    <mergeCell ref="AC20:AE21"/>
    <mergeCell ref="Z18:AB19"/>
    <mergeCell ref="AC18:AE19"/>
    <mergeCell ref="AF14:AH15"/>
    <mergeCell ref="I15:Y15"/>
    <mergeCell ref="AF16:AH17"/>
    <mergeCell ref="AF18:AH19"/>
    <mergeCell ref="I19:Y19"/>
    <mergeCell ref="B16:H17"/>
    <mergeCell ref="I16:Y16"/>
    <mergeCell ref="Z16:AB17"/>
    <mergeCell ref="AC16:AE17"/>
    <mergeCell ref="I17:Y17"/>
    <mergeCell ref="B14:H15"/>
    <mergeCell ref="I14:Y14"/>
    <mergeCell ref="Z14:AB15"/>
    <mergeCell ref="AC14:AE15"/>
    <mergeCell ref="AF10:AH11"/>
    <mergeCell ref="I11:Y11"/>
    <mergeCell ref="B12:H13"/>
    <mergeCell ref="I12:Y12"/>
    <mergeCell ref="Z12:AB13"/>
    <mergeCell ref="AC12:AE13"/>
    <mergeCell ref="AF12:AH13"/>
    <mergeCell ref="I13:Y13"/>
    <mergeCell ref="B10:H11"/>
    <mergeCell ref="I10:Y10"/>
    <mergeCell ref="Z10:AB11"/>
    <mergeCell ref="AC10:AE11"/>
    <mergeCell ref="AF6:AH7"/>
    <mergeCell ref="B8:H9"/>
    <mergeCell ref="I8:Y8"/>
    <mergeCell ref="Z8:AB9"/>
    <mergeCell ref="AC8:AE9"/>
    <mergeCell ref="AF8:AH9"/>
    <mergeCell ref="I9:Y9"/>
    <mergeCell ref="B6:H7"/>
    <mergeCell ref="I6:Y6"/>
    <mergeCell ref="Z6:AB7"/>
    <mergeCell ref="AC6:AE7"/>
    <mergeCell ref="B1:AH3"/>
    <mergeCell ref="B4:H5"/>
    <mergeCell ref="I4:Y5"/>
    <mergeCell ref="Z4:AH4"/>
    <mergeCell ref="Z5:AB5"/>
    <mergeCell ref="AC5:AE5"/>
    <mergeCell ref="AF5:AH5"/>
  </mergeCells>
  <printOptions/>
  <pageMargins left="0.3937007874015748" right="0" top="0.1968503937007874" bottom="0"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2:AR42"/>
  <sheetViews>
    <sheetView view="pageBreakPreview" zoomScaleNormal="75" zoomScaleSheetLayoutView="100" workbookViewId="0" topLeftCell="A1">
      <selection activeCell="A1" sqref="A1"/>
    </sheetView>
  </sheetViews>
  <sheetFormatPr defaultColWidth="9.00390625" defaultRowHeight="19.5" customHeight="1"/>
  <cols>
    <col min="1" max="7" width="2.625" style="6" customWidth="1"/>
    <col min="8" max="13" width="4.125" style="6" customWidth="1"/>
    <col min="14" max="14" width="2.875" style="6" customWidth="1"/>
    <col min="15" max="82" width="2.625" style="6" customWidth="1"/>
    <col min="83" max="16384" width="9.00390625" style="6" customWidth="1"/>
  </cols>
  <sheetData>
    <row r="1" ht="19.5" customHeight="1" thickBot="1"/>
    <row r="2" spans="2:42" ht="28.5">
      <c r="B2" s="471" t="s">
        <v>403</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3"/>
    </row>
    <row r="3" spans="2:42" ht="33" customHeight="1" thickBot="1">
      <c r="B3" s="474"/>
      <c r="C3" s="475"/>
      <c r="D3" s="475"/>
      <c r="E3" s="475"/>
      <c r="F3" s="475"/>
      <c r="G3" s="475"/>
      <c r="H3" s="475"/>
      <c r="I3" s="475"/>
      <c r="J3" s="475"/>
      <c r="K3" s="475"/>
      <c r="L3" s="475"/>
      <c r="M3" s="475"/>
      <c r="N3" s="475"/>
      <c r="O3" s="475"/>
      <c r="P3" s="475"/>
      <c r="Q3" s="475"/>
      <c r="R3" s="475"/>
      <c r="S3" s="475"/>
      <c r="T3" s="475"/>
      <c r="U3" s="475"/>
      <c r="V3" s="476" t="s">
        <v>404</v>
      </c>
      <c r="W3" s="476"/>
      <c r="X3" s="476"/>
      <c r="Y3" s="476"/>
      <c r="Z3" s="476"/>
      <c r="AA3" s="476"/>
      <c r="AB3" s="476"/>
      <c r="AC3" s="476"/>
      <c r="AD3" s="476"/>
      <c r="AE3" s="476"/>
      <c r="AF3" s="476"/>
      <c r="AG3" s="476"/>
      <c r="AH3" s="476"/>
      <c r="AI3" s="476"/>
      <c r="AJ3" s="476"/>
      <c r="AK3" s="476"/>
      <c r="AL3" s="476"/>
      <c r="AM3" s="476"/>
      <c r="AN3" s="476"/>
      <c r="AO3" s="476"/>
      <c r="AP3" s="477"/>
    </row>
    <row r="4" spans="2:42" ht="49.5" customHeight="1" thickBot="1">
      <c r="B4" s="347" t="s">
        <v>33</v>
      </c>
      <c r="C4" s="348"/>
      <c r="D4" s="348"/>
      <c r="E4" s="348"/>
      <c r="F4" s="348"/>
      <c r="G4" s="348"/>
      <c r="H4" s="348"/>
      <c r="I4" s="348"/>
      <c r="J4" s="348"/>
      <c r="K4" s="348"/>
      <c r="L4" s="348"/>
      <c r="M4" s="348"/>
      <c r="N4" s="348"/>
      <c r="O4" s="348"/>
      <c r="P4" s="348"/>
      <c r="Q4" s="348"/>
      <c r="R4" s="348"/>
      <c r="S4" s="348"/>
      <c r="T4" s="348"/>
      <c r="U4" s="348"/>
      <c r="V4" s="348"/>
      <c r="W4" s="348"/>
      <c r="X4" s="348"/>
      <c r="Y4" s="348"/>
      <c r="Z4" s="349"/>
      <c r="AA4" s="347" t="s">
        <v>264</v>
      </c>
      <c r="AB4" s="348"/>
      <c r="AC4" s="348"/>
      <c r="AD4" s="348"/>
      <c r="AE4" s="348"/>
      <c r="AF4" s="348"/>
      <c r="AG4" s="348"/>
      <c r="AH4" s="348"/>
      <c r="AI4" s="348"/>
      <c r="AJ4" s="348"/>
      <c r="AK4" s="348"/>
      <c r="AL4" s="348"/>
      <c r="AM4" s="348"/>
      <c r="AN4" s="348"/>
      <c r="AO4" s="348"/>
      <c r="AP4" s="349"/>
    </row>
    <row r="5" spans="2:44" ht="54.75" customHeight="1">
      <c r="B5" s="489"/>
      <c r="C5" s="490"/>
      <c r="D5" s="490"/>
      <c r="E5" s="491"/>
      <c r="F5" s="369" t="s">
        <v>259</v>
      </c>
      <c r="G5" s="370"/>
      <c r="H5" s="359" t="s">
        <v>307</v>
      </c>
      <c r="I5" s="360"/>
      <c r="J5" s="360"/>
      <c r="K5" s="360"/>
      <c r="L5" s="360"/>
      <c r="M5" s="360"/>
      <c r="N5" s="361"/>
      <c r="O5" s="358"/>
      <c r="P5" s="351"/>
      <c r="Q5" s="362" t="s">
        <v>420</v>
      </c>
      <c r="R5" s="353"/>
      <c r="S5" s="353"/>
      <c r="T5" s="353"/>
      <c r="U5" s="353"/>
      <c r="V5" s="353"/>
      <c r="W5" s="353"/>
      <c r="X5" s="353"/>
      <c r="Y5" s="353"/>
      <c r="Z5" s="354"/>
      <c r="AA5" s="346" t="str">
        <f>IF(AND($O$5="○",$O$6="○"),"左記選択の両者に○印が選択されています。どちらか確認願います。",IF(OR($B$5="",O5=""),"圧縮機のみ代替する事業は選択されていません。",IF(AND($B$5="○",O5="○",'A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無いとして、表１－２，２－２の作成は不要です。",IF(AND($B$5="",O5="",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5="○"),"A-P4/5とA-P5/5の各書類と同左計算根拠を確認願います。他の導入事業がある場合は各計算根拠作成が必要となります。補機類の更新が無いとして、表１－２、表２－２の作成は不要です。","圧縮機更新が無い場合は導入前後に変化は無いとしてA-P2/5とA-P3/5の各表内入力項目に既存設備の各数値を入力願います。補機類の更新が無いとして、表１－２、表２－２の作成は不要です。")))))</f>
        <v>圧縮機のみ代替する事業は選択されていません。</v>
      </c>
      <c r="AB5" s="353"/>
      <c r="AC5" s="353"/>
      <c r="AD5" s="353"/>
      <c r="AE5" s="353"/>
      <c r="AF5" s="353"/>
      <c r="AG5" s="353"/>
      <c r="AH5" s="353"/>
      <c r="AI5" s="353"/>
      <c r="AJ5" s="353"/>
      <c r="AK5" s="353"/>
      <c r="AL5" s="353"/>
      <c r="AM5" s="353"/>
      <c r="AN5" s="353"/>
      <c r="AO5" s="353"/>
      <c r="AP5" s="354"/>
      <c r="AR5" s="327"/>
    </row>
    <row r="6" spans="2:42" ht="54.75" customHeight="1">
      <c r="B6" s="492"/>
      <c r="C6" s="493"/>
      <c r="D6" s="493"/>
      <c r="E6" s="494"/>
      <c r="F6" s="371"/>
      <c r="G6" s="364"/>
      <c r="H6" s="319"/>
      <c r="I6" s="100"/>
      <c r="J6" s="100"/>
      <c r="K6" s="100"/>
      <c r="L6" s="100"/>
      <c r="M6" s="100"/>
      <c r="N6" s="104"/>
      <c r="O6" s="352"/>
      <c r="P6" s="350"/>
      <c r="Q6" s="355" t="s">
        <v>421</v>
      </c>
      <c r="R6" s="356"/>
      <c r="S6" s="356"/>
      <c r="T6" s="356"/>
      <c r="U6" s="356"/>
      <c r="V6" s="356"/>
      <c r="W6" s="356"/>
      <c r="X6" s="356"/>
      <c r="Y6" s="356"/>
      <c r="Z6" s="357"/>
      <c r="AA6" s="425" t="str">
        <f>IF(AND($O$5="○",$O$6="○"),"左記選択の両者に○印が選択されています。どちらか確認願います。",IF(OR($B$5="",O6=""),"圧縮機とそれに付随する補機類を代替する事業は選択されていません。",IF(AND($B$5="○",O6="○",'A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あるので、表１－２，２－２の作成願います。",IF(AND($B$5="",O6="",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6="○"),"A-P4/5とA-P5/5の各書類と同左計算根拠を確認願います。他の導入事業がある場合は各計算根拠作成が必要となります。補機類の更新があるので、表１－２、表２－２の作成願います。","圧縮機更新が無い場合は導入前後に変化は無いとしてA-P2/5とA-P3/5の各表内入力項目に既存設備の各数値を入力願います。補機類の更新が無いとして、表１－２、表２－２の作成は不要です。")))))</f>
        <v>圧縮機とそれに付随する補機類を代替する事業は選択されていません。</v>
      </c>
      <c r="AB6" s="426"/>
      <c r="AC6" s="426"/>
      <c r="AD6" s="426"/>
      <c r="AE6" s="426"/>
      <c r="AF6" s="426"/>
      <c r="AG6" s="426"/>
      <c r="AH6" s="426"/>
      <c r="AI6" s="426"/>
      <c r="AJ6" s="426"/>
      <c r="AK6" s="426"/>
      <c r="AL6" s="426"/>
      <c r="AM6" s="426"/>
      <c r="AN6" s="426"/>
      <c r="AO6" s="426"/>
      <c r="AP6" s="427"/>
    </row>
    <row r="7" spans="2:42" ht="30" customHeight="1">
      <c r="B7" s="417"/>
      <c r="C7" s="418"/>
      <c r="D7" s="418"/>
      <c r="E7" s="419"/>
      <c r="F7" s="371"/>
      <c r="G7" s="364"/>
      <c r="H7" s="340" t="s">
        <v>311</v>
      </c>
      <c r="I7" s="341"/>
      <c r="J7" s="341"/>
      <c r="K7" s="341"/>
      <c r="L7" s="341"/>
      <c r="M7" s="341"/>
      <c r="N7" s="342"/>
      <c r="O7" s="483" t="s">
        <v>267</v>
      </c>
      <c r="P7" s="484"/>
      <c r="Q7" s="484"/>
      <c r="R7" s="484"/>
      <c r="S7" s="484"/>
      <c r="T7" s="484"/>
      <c r="U7" s="484"/>
      <c r="V7" s="484"/>
      <c r="W7" s="484"/>
      <c r="X7" s="484"/>
      <c r="Y7" s="484"/>
      <c r="Z7" s="485"/>
      <c r="AA7" s="372" t="str">
        <f>IF(AND($B$7="",NOT($AI$8="")),"下記の圧縮機モーター電力低減係数欄を未記入（空欄）に願います。",IF(AND($B$7="○",B5=""),"圧縮機モーター電力低減装置のみ導入する事業です。下記係数を「1.0」未満の係数にて記入を願います。",IF(AND($B$7="○",$B$5="○"),"圧縮機代替と併せて、圧縮機ﾓｰﾀｰ電力低減装置を導入する事業です。下記係数を「1.0」未満の係数にて記入を願います。","採用の無い場合は下記の圧縮機モーター電力低減装置係数が性能証明書内記入欄が「１．０」となります。下欄は空欄として下さい。")))</f>
        <v>採用の無い場合は下記の圧縮機モーター電力低減装置係数が性能証明書内記入欄が「１．０」となります。下欄は空欄として下さい。</v>
      </c>
      <c r="AB7" s="372"/>
      <c r="AC7" s="372"/>
      <c r="AD7" s="372"/>
      <c r="AE7" s="372"/>
      <c r="AF7" s="372"/>
      <c r="AG7" s="372"/>
      <c r="AH7" s="372"/>
      <c r="AI7" s="372"/>
      <c r="AJ7" s="372"/>
      <c r="AK7" s="372"/>
      <c r="AL7" s="372"/>
      <c r="AM7" s="372"/>
      <c r="AN7" s="372"/>
      <c r="AO7" s="372"/>
      <c r="AP7" s="373"/>
    </row>
    <row r="8" spans="2:42" s="2" customFormat="1" ht="30" customHeight="1" thickBot="1">
      <c r="B8" s="420"/>
      <c r="C8" s="421"/>
      <c r="D8" s="421"/>
      <c r="E8" s="422"/>
      <c r="F8" s="365"/>
      <c r="G8" s="366"/>
      <c r="H8" s="343"/>
      <c r="I8" s="344"/>
      <c r="J8" s="344"/>
      <c r="K8" s="344"/>
      <c r="L8" s="344"/>
      <c r="M8" s="344"/>
      <c r="N8" s="337"/>
      <c r="O8" s="367" t="s">
        <v>258</v>
      </c>
      <c r="P8" s="368"/>
      <c r="Q8" s="368"/>
      <c r="R8" s="368"/>
      <c r="S8" s="368"/>
      <c r="T8" s="368"/>
      <c r="U8" s="368"/>
      <c r="V8" s="368"/>
      <c r="W8" s="368"/>
      <c r="X8" s="368"/>
      <c r="Y8" s="368"/>
      <c r="Z8" s="363"/>
      <c r="AA8" s="423" t="s">
        <v>266</v>
      </c>
      <c r="AB8" s="424"/>
      <c r="AC8" s="424"/>
      <c r="AD8" s="424"/>
      <c r="AE8" s="424"/>
      <c r="AF8" s="424"/>
      <c r="AG8" s="375" t="str">
        <f>IF(B7="○","記入→","要・確認")</f>
        <v>要・確認</v>
      </c>
      <c r="AH8" s="374"/>
      <c r="AI8" s="332"/>
      <c r="AJ8" s="415"/>
      <c r="AK8" s="415"/>
      <c r="AL8" s="415"/>
      <c r="AM8" s="415"/>
      <c r="AN8" s="415"/>
      <c r="AO8" s="415"/>
      <c r="AP8" s="416"/>
    </row>
    <row r="9" spans="2:43" ht="49.5" customHeight="1" thickBot="1">
      <c r="B9" s="345"/>
      <c r="C9" s="338"/>
      <c r="D9" s="338"/>
      <c r="E9" s="339"/>
      <c r="F9" s="335" t="s">
        <v>260</v>
      </c>
      <c r="G9" s="336"/>
      <c r="H9" s="479" t="s">
        <v>312</v>
      </c>
      <c r="I9" s="480"/>
      <c r="J9" s="480"/>
      <c r="K9" s="480"/>
      <c r="L9" s="480"/>
      <c r="M9" s="480"/>
      <c r="N9" s="480"/>
      <c r="O9" s="480"/>
      <c r="P9" s="480"/>
      <c r="Q9" s="480"/>
      <c r="R9" s="481"/>
      <c r="S9" s="481"/>
      <c r="T9" s="481"/>
      <c r="U9" s="481"/>
      <c r="V9" s="481"/>
      <c r="W9" s="481"/>
      <c r="X9" s="481"/>
      <c r="Y9" s="481"/>
      <c r="Z9" s="482"/>
      <c r="AA9" s="334" t="str">
        <f>IF(AND($B$9="",NOT('B　換気熱遮断装置　'!$AG$19=0),NOT('B　換気熱遮断装置　'!$AG$26=0)),"導入事業の選択又は計算根拠の確認を願います。A-P4/5内の「P1」＝要；確認、「R1」＝要；確認となります。",IF(AND($B$9="○",'B　換気熱遮断装置　'!$AG$19=0,'B　換気熱遮断装置　'!$AG$26=0),"計算根拠を確認願います。効果がありません。",IF($B$9="○","換気熱遮断　計算根拠を作成し、結果をA-P4/5へ反映します。反映する項目はA-P4/5内の「P1」と「R1」です。","A-P4/5内の「P1」と「R1」はそれぞれ「0」となります。")))</f>
        <v>A-P4/5内の「P1」と「R1」はそれぞれ「0」となります。</v>
      </c>
      <c r="AB9" s="334"/>
      <c r="AC9" s="334"/>
      <c r="AD9" s="334"/>
      <c r="AE9" s="334"/>
      <c r="AF9" s="334"/>
      <c r="AG9" s="334"/>
      <c r="AH9" s="334"/>
      <c r="AI9" s="334"/>
      <c r="AJ9" s="334"/>
      <c r="AK9" s="334"/>
      <c r="AL9" s="334"/>
      <c r="AM9" s="334"/>
      <c r="AN9" s="334"/>
      <c r="AO9" s="334"/>
      <c r="AP9" s="333"/>
      <c r="AQ9" s="12"/>
    </row>
    <row r="10" spans="2:42" ht="49.5" customHeight="1" thickBot="1">
      <c r="B10" s="345"/>
      <c r="C10" s="338"/>
      <c r="D10" s="338"/>
      <c r="E10" s="339"/>
      <c r="F10" s="335" t="s">
        <v>364</v>
      </c>
      <c r="G10" s="336"/>
      <c r="H10" s="456" t="s">
        <v>376</v>
      </c>
      <c r="I10" s="457"/>
      <c r="J10" s="457"/>
      <c r="K10" s="457"/>
      <c r="L10" s="457"/>
      <c r="M10" s="457"/>
      <c r="N10" s="457"/>
      <c r="O10" s="457"/>
      <c r="P10" s="457"/>
      <c r="Q10" s="457"/>
      <c r="R10" s="457"/>
      <c r="S10" s="457"/>
      <c r="T10" s="457"/>
      <c r="U10" s="457"/>
      <c r="V10" s="457"/>
      <c r="W10" s="457"/>
      <c r="X10" s="457"/>
      <c r="Y10" s="457"/>
      <c r="Z10" s="458"/>
      <c r="AA10" s="334" t="str">
        <f>IF(AND(B10="",NOT('Ｃ　庫内ファンインバーター'!AG21=0),NOT('Ｃ　庫内ファンインバーター'!AG29=0)),"導入事業の選択又は計算根拠の確認を願います。A-P4/5内の「P2]＝要；確認、「R2]＝要；確認となります。",IF(AND(B10="○",'Ｃ　庫内ファンインバーター'!AG21=0,'Ｃ　庫内ファンインバーター'!AG29=0),"計算根拠を確認願います。効果がありません。",IF(B10="○","ｸｰﾗｰﾌｧﾝ　ｲﾝﾊﾞｰﾀ　計算根拠を作成し、結果をA-P4/5へ反映します。反映する項目はA-P4/5内の「P2」と「R2」です。","A-P4/5内の「P2」と「R2」はそれぞれ「0」となります。")))</f>
        <v>A-P4/5内の「P2」と「R2」はそれぞれ「0」となります。</v>
      </c>
      <c r="AB10" s="334"/>
      <c r="AC10" s="334"/>
      <c r="AD10" s="334"/>
      <c r="AE10" s="334"/>
      <c r="AF10" s="334"/>
      <c r="AG10" s="334"/>
      <c r="AH10" s="334"/>
      <c r="AI10" s="334"/>
      <c r="AJ10" s="334"/>
      <c r="AK10" s="334"/>
      <c r="AL10" s="334"/>
      <c r="AM10" s="334"/>
      <c r="AN10" s="334"/>
      <c r="AO10" s="334"/>
      <c r="AP10" s="333"/>
    </row>
    <row r="11" spans="2:42" ht="49.5" customHeight="1" thickBot="1">
      <c r="B11" s="420"/>
      <c r="C11" s="421"/>
      <c r="D11" s="421"/>
      <c r="E11" s="422"/>
      <c r="F11" s="335" t="s">
        <v>365</v>
      </c>
      <c r="G11" s="336"/>
      <c r="H11" s="456" t="s">
        <v>309</v>
      </c>
      <c r="I11" s="457"/>
      <c r="J11" s="457"/>
      <c r="K11" s="457"/>
      <c r="L11" s="457"/>
      <c r="M11" s="457"/>
      <c r="N11" s="457"/>
      <c r="O11" s="457"/>
      <c r="P11" s="457"/>
      <c r="Q11" s="457"/>
      <c r="R11" s="457"/>
      <c r="S11" s="457"/>
      <c r="T11" s="457"/>
      <c r="U11" s="457"/>
      <c r="V11" s="457"/>
      <c r="W11" s="457"/>
      <c r="X11" s="457"/>
      <c r="Y11" s="457"/>
      <c r="Z11" s="458"/>
      <c r="AA11" s="454" t="str">
        <f>IF(AND(B11="",NOT('Ｄ　庫外補機インバーター'!AH21=0)),"導入事業の選択と計算根拠の確認を願います。A-P4/5内の「R3」＝要；確認となります。",IF(AND(B11="○",'Ｄ　庫外補機インバーター'!AH21=0),"計算根拠を確認願います。効果がありません。",IF(B11="○","設備内機器　ｲﾝﾊﾞｰﾀ　計算根拠を作成し、結果をA-P4/5へ反映します。反映する項目はA-P4/5内の「R3」です。","A-P4/5内の「R3」は「0」となります。")))</f>
        <v>A-P4/5内の「R3」は「0」となります。</v>
      </c>
      <c r="AB11" s="454"/>
      <c r="AC11" s="454"/>
      <c r="AD11" s="454"/>
      <c r="AE11" s="454"/>
      <c r="AF11" s="454"/>
      <c r="AG11" s="454"/>
      <c r="AH11" s="454"/>
      <c r="AI11" s="454"/>
      <c r="AJ11" s="454"/>
      <c r="AK11" s="454"/>
      <c r="AL11" s="454"/>
      <c r="AM11" s="454"/>
      <c r="AN11" s="454"/>
      <c r="AO11" s="454"/>
      <c r="AP11" s="455"/>
    </row>
    <row r="12" spans="2:42" ht="49.5" customHeight="1">
      <c r="B12" s="443" t="s">
        <v>349</v>
      </c>
      <c r="C12" s="444"/>
      <c r="D12" s="444"/>
      <c r="E12" s="444"/>
      <c r="F12" s="444"/>
      <c r="G12" s="444"/>
      <c r="H12" s="445"/>
      <c r="I12" s="14" t="s">
        <v>268</v>
      </c>
      <c r="J12" s="14"/>
      <c r="K12" s="14"/>
      <c r="L12" s="14"/>
      <c r="M12" s="14"/>
      <c r="N12" s="14"/>
      <c r="O12" s="14"/>
      <c r="P12" s="14"/>
      <c r="Q12" s="14"/>
      <c r="R12" s="14"/>
      <c r="S12" s="14"/>
      <c r="T12" s="14"/>
      <c r="U12" s="14"/>
      <c r="V12" s="14"/>
      <c r="W12" s="432" t="s">
        <v>69</v>
      </c>
      <c r="X12" s="432"/>
      <c r="Y12" s="432"/>
      <c r="Z12" s="432"/>
      <c r="AA12" s="438" t="e">
        <f>'A　圧縮機・補機'!$S$312</f>
        <v>#VALUE!</v>
      </c>
      <c r="AB12" s="439"/>
      <c r="AC12" s="439"/>
      <c r="AD12" s="439"/>
      <c r="AE12" s="439"/>
      <c r="AF12" s="439"/>
      <c r="AG12" s="439"/>
      <c r="AH12" s="439"/>
      <c r="AI12" s="439"/>
      <c r="AJ12" s="439"/>
      <c r="AK12" s="439"/>
      <c r="AL12" s="439"/>
      <c r="AM12" s="439"/>
      <c r="AN12" s="439"/>
      <c r="AO12" s="439"/>
      <c r="AP12" s="440"/>
    </row>
    <row r="13" spans="2:42" ht="49.5" customHeight="1">
      <c r="B13" s="446"/>
      <c r="C13" s="447"/>
      <c r="D13" s="447"/>
      <c r="E13" s="447"/>
      <c r="F13" s="447"/>
      <c r="G13" s="447"/>
      <c r="H13" s="448"/>
      <c r="I13" s="15" t="s">
        <v>269</v>
      </c>
      <c r="J13" s="16"/>
      <c r="K13" s="16"/>
      <c r="L13" s="16"/>
      <c r="M13" s="16"/>
      <c r="N13" s="16"/>
      <c r="O13" s="16"/>
      <c r="P13" s="16"/>
      <c r="Q13" s="16"/>
      <c r="R13" s="16"/>
      <c r="S13" s="16"/>
      <c r="T13" s="16"/>
      <c r="U13" s="16"/>
      <c r="V13" s="16"/>
      <c r="W13" s="433" t="s">
        <v>69</v>
      </c>
      <c r="X13" s="433"/>
      <c r="Y13" s="433"/>
      <c r="Z13" s="433"/>
      <c r="AA13" s="486" t="e">
        <f>'A　圧縮機・補機'!$V$221</f>
        <v>#VALUE!</v>
      </c>
      <c r="AB13" s="487"/>
      <c r="AC13" s="487"/>
      <c r="AD13" s="487"/>
      <c r="AE13" s="487"/>
      <c r="AF13" s="487"/>
      <c r="AG13" s="487"/>
      <c r="AH13" s="487"/>
      <c r="AI13" s="487"/>
      <c r="AJ13" s="487"/>
      <c r="AK13" s="487"/>
      <c r="AL13" s="487"/>
      <c r="AM13" s="487"/>
      <c r="AN13" s="487"/>
      <c r="AO13" s="487"/>
      <c r="AP13" s="488"/>
    </row>
    <row r="14" spans="2:42" ht="49.5" customHeight="1" thickBot="1">
      <c r="B14" s="449"/>
      <c r="C14" s="450"/>
      <c r="D14" s="450"/>
      <c r="E14" s="450"/>
      <c r="F14" s="450"/>
      <c r="G14" s="450"/>
      <c r="H14" s="451"/>
      <c r="I14" s="17" t="s">
        <v>39</v>
      </c>
      <c r="J14" s="17"/>
      <c r="K14" s="17"/>
      <c r="L14" s="17"/>
      <c r="M14" s="17"/>
      <c r="N14" s="331"/>
      <c r="O14" s="331"/>
      <c r="P14" s="331"/>
      <c r="Q14" s="331"/>
      <c r="R14" s="331"/>
      <c r="S14" s="331"/>
      <c r="T14" s="331"/>
      <c r="U14" s="331"/>
      <c r="V14" s="331"/>
      <c r="W14" s="434" t="s">
        <v>69</v>
      </c>
      <c r="X14" s="434"/>
      <c r="Y14" s="434"/>
      <c r="Z14" s="434"/>
      <c r="AA14" s="463" t="e">
        <f>IF($AA$13="「R」又は「N」を確認","各表の記入事項確認",$AA$12-$AA$13)</f>
        <v>#VALUE!</v>
      </c>
      <c r="AB14" s="464"/>
      <c r="AC14" s="464"/>
      <c r="AD14" s="464"/>
      <c r="AE14" s="464"/>
      <c r="AF14" s="464"/>
      <c r="AG14" s="464"/>
      <c r="AH14" s="464"/>
      <c r="AI14" s="464"/>
      <c r="AJ14" s="464"/>
      <c r="AK14" s="464"/>
      <c r="AL14" s="464"/>
      <c r="AM14" s="464"/>
      <c r="AN14" s="464"/>
      <c r="AO14" s="464"/>
      <c r="AP14" s="465"/>
    </row>
    <row r="15" spans="2:42" s="3" customFormat="1" ht="19.5" customHeight="1">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18"/>
      <c r="AN15" s="18"/>
      <c r="AO15" s="5"/>
      <c r="AP15" s="19"/>
    </row>
    <row r="16" spans="2:42" s="3" customFormat="1" ht="19.5" customHeight="1">
      <c r="B16" s="4"/>
      <c r="C16" s="5"/>
      <c r="D16" s="5" t="s">
        <v>40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20"/>
      <c r="AO16" s="20"/>
      <c r="AP16" s="21"/>
    </row>
    <row r="17" spans="2:42" s="3" customFormat="1" ht="19.5" customHeight="1">
      <c r="B17" s="4"/>
      <c r="C17" s="5"/>
      <c r="D17" s="5"/>
      <c r="E17" s="5" t="s">
        <v>136</v>
      </c>
      <c r="F17" s="5" t="s">
        <v>422</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19"/>
    </row>
    <row r="18" spans="2:42" s="3" customFormat="1" ht="21" customHeight="1">
      <c r="B18" s="4"/>
      <c r="C18" s="5"/>
      <c r="D18" s="5"/>
      <c r="E18" s="22" t="s">
        <v>6</v>
      </c>
      <c r="F18" s="236"/>
      <c r="G18" s="237"/>
      <c r="H18" s="461" t="s">
        <v>4</v>
      </c>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41"/>
    </row>
    <row r="19" spans="2:42" s="3" customFormat="1" ht="19.5" customHeight="1">
      <c r="B19" s="4"/>
      <c r="C19" s="5"/>
      <c r="D19" s="5"/>
      <c r="E19" s="22"/>
      <c r="F19" s="478" t="s">
        <v>5</v>
      </c>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41"/>
    </row>
    <row r="20" spans="2:42" s="3" customFormat="1" ht="19.5" customHeight="1">
      <c r="B20" s="4"/>
      <c r="C20" s="5"/>
      <c r="D20" s="5"/>
      <c r="E20" s="22"/>
      <c r="F20" s="466" t="s">
        <v>7</v>
      </c>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7"/>
    </row>
    <row r="21" spans="2:42" s="3" customFormat="1" ht="19.5" customHeight="1">
      <c r="B21" s="4"/>
      <c r="C21" s="5"/>
      <c r="D21" s="5"/>
      <c r="E21" s="22"/>
      <c r="F21" s="478" t="s">
        <v>406</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41"/>
    </row>
    <row r="22" spans="2:42" s="3" customFormat="1" ht="19.5" customHeight="1">
      <c r="B22" s="4"/>
      <c r="C22" s="5"/>
      <c r="D22" s="5"/>
      <c r="E22" s="185" t="s">
        <v>8</v>
      </c>
      <c r="F22" s="459" t="s">
        <v>433</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60"/>
    </row>
    <row r="23" spans="2:42" s="3" customFormat="1" ht="19.5" customHeight="1">
      <c r="B23" s="4"/>
      <c r="C23" s="5"/>
      <c r="D23" s="5"/>
      <c r="E23" s="5"/>
      <c r="F23" s="466" t="s">
        <v>407</v>
      </c>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7"/>
    </row>
    <row r="24" spans="2:42" s="3" customFormat="1" ht="19.5" customHeight="1">
      <c r="B24" s="4"/>
      <c r="C24" s="5"/>
      <c r="D24" s="5"/>
      <c r="E24" s="23" t="s">
        <v>10</v>
      </c>
      <c r="F24" s="470" t="s">
        <v>11</v>
      </c>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69"/>
    </row>
    <row r="25" spans="2:42" s="3" customFormat="1" ht="19.5" customHeight="1">
      <c r="B25" s="4"/>
      <c r="C25" s="5"/>
      <c r="D25" s="5"/>
      <c r="E25" s="23"/>
      <c r="F25" s="468" t="s">
        <v>9</v>
      </c>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9"/>
    </row>
    <row r="26" spans="2:42" s="3" customFormat="1" ht="19.5" customHeight="1">
      <c r="B26" s="4"/>
      <c r="C26" s="5"/>
      <c r="D26" s="5"/>
      <c r="E26" s="185" t="s">
        <v>12</v>
      </c>
      <c r="F26" s="459" t="s">
        <v>13</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60"/>
    </row>
    <row r="27" spans="2:42" s="3" customFormat="1" ht="19.5" customHeight="1">
      <c r="B27" s="4"/>
      <c r="C27" s="5"/>
      <c r="D27" s="5"/>
      <c r="E27" s="185" t="s">
        <v>14</v>
      </c>
      <c r="F27" s="459" t="s">
        <v>15</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60"/>
    </row>
    <row r="28" spans="2:42" s="3" customFormat="1" ht="19.5" customHeight="1">
      <c r="B28" s="4"/>
      <c r="C28" s="5"/>
      <c r="D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19"/>
    </row>
    <row r="29" spans="2:42" s="3" customFormat="1" ht="19.5" customHeight="1">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19"/>
    </row>
    <row r="30" spans="2:42" s="3" customFormat="1" ht="19.5" customHeight="1">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9"/>
    </row>
    <row r="31" spans="2:42" s="3" customFormat="1" ht="19.5" customHeight="1">
      <c r="B31" s="442"/>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41"/>
    </row>
    <row r="32" spans="2:42" s="3" customFormat="1" ht="12.75" customHeight="1">
      <c r="B32" s="452"/>
      <c r="C32" s="453"/>
      <c r="D32" s="453"/>
      <c r="E32" s="453"/>
      <c r="F32" s="23"/>
      <c r="G32" s="5"/>
      <c r="H32" s="5"/>
      <c r="I32" s="5"/>
      <c r="J32" s="5"/>
      <c r="K32" s="5"/>
      <c r="L32" s="5"/>
      <c r="M32" s="5"/>
      <c r="N32" s="5"/>
      <c r="O32" s="5"/>
      <c r="P32" s="5"/>
      <c r="Q32" s="5"/>
      <c r="R32" s="5"/>
      <c r="S32" s="5"/>
      <c r="T32" s="5"/>
      <c r="U32" s="5"/>
      <c r="V32" s="5"/>
      <c r="W32" s="5"/>
      <c r="X32" s="5"/>
      <c r="Y32" s="5"/>
      <c r="Z32" s="435"/>
      <c r="AA32" s="435"/>
      <c r="AB32" s="435"/>
      <c r="AC32" s="435"/>
      <c r="AD32" s="5"/>
      <c r="AE32" s="5"/>
      <c r="AF32" s="5"/>
      <c r="AG32" s="5"/>
      <c r="AH32" s="5"/>
      <c r="AI32" s="5"/>
      <c r="AJ32" s="5"/>
      <c r="AK32" s="5"/>
      <c r="AL32" s="5"/>
      <c r="AM32" s="5"/>
      <c r="AN32" s="5"/>
      <c r="AO32" s="5"/>
      <c r="AP32" s="19"/>
    </row>
    <row r="33" spans="2:42" s="3" customFormat="1" ht="19.5" customHeight="1">
      <c r="B33" s="428"/>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36"/>
    </row>
    <row r="34" spans="2:42" s="3" customFormat="1" ht="19.5" customHeight="1">
      <c r="B34" s="428"/>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36"/>
    </row>
    <row r="35" spans="2:42" s="3" customFormat="1" ht="19.5" customHeight="1">
      <c r="B35" s="428"/>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36"/>
    </row>
    <row r="36" spans="2:42" s="3" customFormat="1" ht="19.5" customHeight="1" thickBot="1">
      <c r="B36" s="430"/>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7"/>
    </row>
    <row r="37" s="3" customFormat="1" ht="19.5" customHeight="1"/>
    <row r="38" s="3" customFormat="1" ht="19.5" customHeight="1"/>
    <row r="39" s="3" customFormat="1" ht="19.5" customHeight="1"/>
    <row r="40" s="3" customFormat="1" ht="19.5" customHeight="1"/>
    <row r="41" s="3" customFormat="1" ht="19.5" customHeight="1">
      <c r="D41" s="25"/>
    </row>
    <row r="42" ht="19.5" customHeight="1">
      <c r="E42" s="5"/>
    </row>
  </sheetData>
  <sheetProtection/>
  <mergeCells count="57">
    <mergeCell ref="B2:AP2"/>
    <mergeCell ref="B3:U3"/>
    <mergeCell ref="V3:AP3"/>
    <mergeCell ref="F21:AP21"/>
    <mergeCell ref="H9:Z9"/>
    <mergeCell ref="O7:Z7"/>
    <mergeCell ref="F19:AP19"/>
    <mergeCell ref="AA13:AP13"/>
    <mergeCell ref="F20:AP20"/>
    <mergeCell ref="B5:E6"/>
    <mergeCell ref="B10:E10"/>
    <mergeCell ref="B11:E11"/>
    <mergeCell ref="AA10:AP10"/>
    <mergeCell ref="F27:AP27"/>
    <mergeCell ref="F10:G10"/>
    <mergeCell ref="H10:Z10"/>
    <mergeCell ref="F24:AP24"/>
    <mergeCell ref="B32:E32"/>
    <mergeCell ref="AA11:AP11"/>
    <mergeCell ref="F11:G11"/>
    <mergeCell ref="H11:Z11"/>
    <mergeCell ref="F26:AP26"/>
    <mergeCell ref="H18:AP18"/>
    <mergeCell ref="AA14:AP14"/>
    <mergeCell ref="F23:AP23"/>
    <mergeCell ref="F22:AP22"/>
    <mergeCell ref="F25:AP25"/>
    <mergeCell ref="B33:Y36"/>
    <mergeCell ref="W12:Z12"/>
    <mergeCell ref="W13:Z13"/>
    <mergeCell ref="W14:Z14"/>
    <mergeCell ref="Z32:AC32"/>
    <mergeCell ref="Z33:AP36"/>
    <mergeCell ref="AA12:AP12"/>
    <mergeCell ref="Z31:AP31"/>
    <mergeCell ref="B31:Y31"/>
    <mergeCell ref="B12:H14"/>
    <mergeCell ref="B4:Z4"/>
    <mergeCell ref="AA4:AP4"/>
    <mergeCell ref="B9:E9"/>
    <mergeCell ref="H7:N8"/>
    <mergeCell ref="F9:G9"/>
    <mergeCell ref="AA9:AP9"/>
    <mergeCell ref="AI8:AP8"/>
    <mergeCell ref="B7:E8"/>
    <mergeCell ref="AA8:AF8"/>
    <mergeCell ref="AA6:AP6"/>
    <mergeCell ref="AG8:AH8"/>
    <mergeCell ref="AA7:AP7"/>
    <mergeCell ref="F5:G8"/>
    <mergeCell ref="O8:Z8"/>
    <mergeCell ref="H5:N5"/>
    <mergeCell ref="Q5:Z5"/>
    <mergeCell ref="Q6:Z6"/>
    <mergeCell ref="O5:P5"/>
    <mergeCell ref="O6:P6"/>
    <mergeCell ref="AA5:AP5"/>
  </mergeCells>
  <dataValidations count="1">
    <dataValidation type="list" allowBlank="1" showInputMessage="1" showErrorMessage="1" sqref="O5:P6 B5:E5 B7:E11">
      <formula1>"○"</formula1>
    </dataValidation>
  </dataValidations>
  <printOptions horizontalCentered="1"/>
  <pageMargins left="0.3937007874015748" right="0" top="0.5905511811023623" bottom="0" header="0.5118110236220472" footer="0.5118110236220472"/>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CL313"/>
  <sheetViews>
    <sheetView view="pageBreakPreview" zoomScaleSheetLayoutView="100" workbookViewId="0" topLeftCell="A1">
      <selection activeCell="A1" sqref="A1"/>
    </sheetView>
  </sheetViews>
  <sheetFormatPr defaultColWidth="9.00390625" defaultRowHeight="15.75" customHeight="1"/>
  <cols>
    <col min="1" max="1" width="3.625" style="6" customWidth="1"/>
    <col min="2" max="4" width="2.625" style="6" customWidth="1"/>
    <col min="5" max="70" width="2.625" style="3" customWidth="1"/>
    <col min="71" max="16384" width="9.00390625" style="6" customWidth="1"/>
  </cols>
  <sheetData>
    <row r="1" spans="1:70" ht="15.75" customHeight="1">
      <c r="A1" s="27"/>
      <c r="B1" s="750" t="s">
        <v>426</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48" t="s">
        <v>251</v>
      </c>
      <c r="AL1" s="748"/>
      <c r="AM1" s="748"/>
      <c r="AN1" s="703" t="s">
        <v>41</v>
      </c>
      <c r="AO1" s="703"/>
      <c r="AP1" s="704"/>
      <c r="BQ1" s="6"/>
      <c r="BR1" s="6"/>
    </row>
    <row r="2" spans="1:70" ht="15.75" customHeight="1" thickBot="1">
      <c r="A2" s="27"/>
      <c r="B2" s="752"/>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49"/>
      <c r="AL2" s="749"/>
      <c r="AM2" s="749"/>
      <c r="AN2" s="429"/>
      <c r="AO2" s="429"/>
      <c r="AP2" s="436"/>
      <c r="BQ2" s="6"/>
      <c r="BR2" s="6"/>
    </row>
    <row r="3" spans="2:42" ht="27" customHeight="1">
      <c r="B3" s="28"/>
      <c r="C3" s="29"/>
      <c r="D3" s="29"/>
      <c r="E3" s="29"/>
      <c r="F3" s="29"/>
      <c r="G3" s="29"/>
      <c r="H3" s="29"/>
      <c r="I3" s="29"/>
      <c r="J3" s="29"/>
      <c r="K3" s="29"/>
      <c r="L3" s="29"/>
      <c r="M3" s="29"/>
      <c r="N3" s="29"/>
      <c r="O3" s="924">
        <f>IF('冷凍サイクル別省エネ効果'!$B$5="○","導入事業です。P2、P3の各表作成とP4の「J」と「O」の各係数入力を願います。","")</f>
      </c>
      <c r="P3" s="924"/>
      <c r="Q3" s="924"/>
      <c r="R3" s="924"/>
      <c r="S3" s="924"/>
      <c r="T3" s="924"/>
      <c r="U3" s="924"/>
      <c r="V3" s="924"/>
      <c r="W3" s="924"/>
      <c r="X3" s="924"/>
      <c r="Y3" s="924"/>
      <c r="Z3" s="924"/>
      <c r="AA3" s="924"/>
      <c r="AB3" s="924"/>
      <c r="AC3" s="924"/>
      <c r="AD3" s="924"/>
      <c r="AE3" s="924"/>
      <c r="AF3" s="924"/>
      <c r="AG3" s="924"/>
      <c r="AH3" s="924"/>
      <c r="AI3" s="924"/>
      <c r="AJ3" s="924"/>
      <c r="AK3" s="924"/>
      <c r="AL3" s="924"/>
      <c r="AM3" s="29"/>
      <c r="AN3" s="29"/>
      <c r="AO3" s="30"/>
      <c r="AP3" s="31"/>
    </row>
    <row r="4" spans="2:42" s="1" customFormat="1" ht="24.75" customHeight="1">
      <c r="B4" s="32"/>
      <c r="C4" s="24" t="s">
        <v>134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33"/>
    </row>
    <row r="5" spans="2:42" s="1" customFormat="1" ht="24.75" customHeight="1">
      <c r="B5" s="32"/>
      <c r="C5" s="24"/>
      <c r="D5" s="24" t="s">
        <v>27</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33"/>
    </row>
    <row r="6" spans="2:42" s="1" customFormat="1" ht="24.75" customHeight="1">
      <c r="B6" s="32"/>
      <c r="C6" s="24"/>
      <c r="D6" s="24"/>
      <c r="E6" s="24" t="s">
        <v>273</v>
      </c>
      <c r="F6" s="24"/>
      <c r="G6" s="24"/>
      <c r="H6" s="24"/>
      <c r="I6" s="24"/>
      <c r="J6" s="24"/>
      <c r="K6" s="24"/>
      <c r="L6" s="24"/>
      <c r="M6" s="24"/>
      <c r="N6" s="24"/>
      <c r="O6" s="24"/>
      <c r="P6" s="24"/>
      <c r="Q6" s="24"/>
      <c r="R6" s="24"/>
      <c r="S6" s="24"/>
      <c r="T6" s="24"/>
      <c r="U6" s="24" t="s">
        <v>274</v>
      </c>
      <c r="V6" s="24"/>
      <c r="W6" s="24"/>
      <c r="X6" s="24"/>
      <c r="Y6" s="24"/>
      <c r="Z6" s="24"/>
      <c r="AA6" s="24"/>
      <c r="AB6" s="24"/>
      <c r="AC6" s="24"/>
      <c r="AD6" s="24"/>
      <c r="AE6" s="24"/>
      <c r="AF6" s="24"/>
      <c r="AG6" s="24"/>
      <c r="AH6" s="24"/>
      <c r="AI6" s="24"/>
      <c r="AJ6" s="24"/>
      <c r="AK6" s="24"/>
      <c r="AL6" s="24"/>
      <c r="AM6" s="24"/>
      <c r="AN6" s="24"/>
      <c r="AO6" s="24"/>
      <c r="AP6" s="33"/>
    </row>
    <row r="7" spans="2:42" s="1" customFormat="1" ht="24.75" customHeight="1">
      <c r="B7" s="32"/>
      <c r="C7" s="24"/>
      <c r="D7" s="24" t="s">
        <v>28</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33"/>
    </row>
    <row r="8" spans="2:42" s="1" customFormat="1" ht="24.75" customHeight="1">
      <c r="B8" s="32"/>
      <c r="C8" s="24"/>
      <c r="D8" s="24"/>
      <c r="E8" s="24" t="s">
        <v>275</v>
      </c>
      <c r="F8" s="24"/>
      <c r="G8" s="24"/>
      <c r="H8" s="24"/>
      <c r="I8" s="24"/>
      <c r="J8" s="24"/>
      <c r="K8" s="24"/>
      <c r="L8" s="24"/>
      <c r="M8" s="24"/>
      <c r="N8" s="24"/>
      <c r="O8" s="24"/>
      <c r="P8" s="24"/>
      <c r="Q8" s="24"/>
      <c r="R8" s="24"/>
      <c r="S8" s="24"/>
      <c r="T8" s="24"/>
      <c r="U8" s="24" t="s">
        <v>276</v>
      </c>
      <c r="V8" s="24"/>
      <c r="W8" s="24"/>
      <c r="X8" s="24"/>
      <c r="Y8" s="24"/>
      <c r="Z8" s="24"/>
      <c r="AA8" s="24"/>
      <c r="AB8" s="24"/>
      <c r="AC8" s="24"/>
      <c r="AD8" s="24"/>
      <c r="AE8" s="24"/>
      <c r="AF8" s="24"/>
      <c r="AG8" s="24"/>
      <c r="AH8" s="24"/>
      <c r="AI8" s="24"/>
      <c r="AJ8" s="24"/>
      <c r="AK8" s="24"/>
      <c r="AL8" s="24"/>
      <c r="AM8" s="24"/>
      <c r="AN8" s="24"/>
      <c r="AO8" s="24"/>
      <c r="AP8" s="33"/>
    </row>
    <row r="9" spans="2:42" s="1" customFormat="1" ht="24.75" customHeight="1">
      <c r="B9" s="32"/>
      <c r="C9" s="24"/>
      <c r="D9" s="24" t="s">
        <v>29</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33"/>
    </row>
    <row r="10" spans="2:42" s="1" customFormat="1" ht="24.75" customHeight="1">
      <c r="B10" s="32"/>
      <c r="C10" s="24"/>
      <c r="D10" s="2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33"/>
    </row>
    <row r="11" spans="2:42" s="1" customFormat="1" ht="24.75" customHeight="1">
      <c r="B11" s="32"/>
      <c r="C11" s="24"/>
      <c r="D11" s="24"/>
      <c r="E11" s="24" t="s">
        <v>136</v>
      </c>
      <c r="F11" s="238"/>
      <c r="G11" s="239"/>
      <c r="H11" s="24" t="s">
        <v>137</v>
      </c>
      <c r="I11" s="24"/>
      <c r="J11" s="24"/>
      <c r="K11" s="24"/>
      <c r="L11" s="10"/>
      <c r="M11" s="34"/>
      <c r="N11" s="24" t="s">
        <v>153</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33"/>
    </row>
    <row r="12" spans="2:42" s="1" customFormat="1" ht="24.75" customHeight="1">
      <c r="B12" s="32"/>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33"/>
    </row>
    <row r="13" spans="2:42" s="1" customFormat="1" ht="24.75" customHeight="1">
      <c r="B13" s="32"/>
      <c r="C13" s="24" t="s">
        <v>142</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33"/>
    </row>
    <row r="14" spans="2:42" s="1" customFormat="1" ht="24.75" customHeight="1">
      <c r="B14" s="32"/>
      <c r="C14" s="24"/>
      <c r="D14" s="24" t="s">
        <v>31</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33"/>
    </row>
    <row r="15" spans="2:42" s="1" customFormat="1" ht="24.75" customHeight="1">
      <c r="B15" s="3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33"/>
    </row>
    <row r="16" spans="2:42" s="1" customFormat="1" ht="24.75" customHeight="1">
      <c r="B16" s="32"/>
      <c r="C16" s="24" t="s">
        <v>143</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33"/>
    </row>
    <row r="17" spans="2:42" s="1" customFormat="1" ht="24.75" customHeight="1">
      <c r="B17" s="32"/>
      <c r="C17" s="24"/>
      <c r="D17" s="24" t="s">
        <v>314</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33"/>
    </row>
    <row r="18" spans="2:42" s="1" customFormat="1" ht="24.75" customHeight="1">
      <c r="B18" s="32"/>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33"/>
    </row>
    <row r="19" spans="2:42" ht="15.75" customHeight="1">
      <c r="B19" s="35"/>
      <c r="C19" s="24" t="s">
        <v>158</v>
      </c>
      <c r="D19" s="24"/>
      <c r="E19" s="24"/>
      <c r="F19" s="24"/>
      <c r="G19" s="24"/>
      <c r="H19" s="24"/>
      <c r="I19" s="24"/>
      <c r="J19" s="24"/>
      <c r="K19" s="24"/>
      <c r="L19" s="24"/>
      <c r="M19" s="24"/>
      <c r="N19" s="24"/>
      <c r="O19" s="24"/>
      <c r="P19" s="24"/>
      <c r="Q19" s="24"/>
      <c r="R19" s="24"/>
      <c r="S19" s="24"/>
      <c r="T19" s="24"/>
      <c r="U19" s="24"/>
      <c r="V19" s="24"/>
      <c r="W19" s="36"/>
      <c r="X19" s="36"/>
      <c r="Y19" s="36"/>
      <c r="Z19" s="36"/>
      <c r="AA19" s="36"/>
      <c r="AB19" s="36"/>
      <c r="AC19" s="36"/>
      <c r="AD19" s="36"/>
      <c r="AE19" s="36"/>
      <c r="AF19" s="36"/>
      <c r="AG19" s="36"/>
      <c r="AH19" s="36"/>
      <c r="AI19" s="36"/>
      <c r="AJ19" s="36"/>
      <c r="AK19" s="36"/>
      <c r="AL19" s="36"/>
      <c r="AM19" s="36"/>
      <c r="AN19" s="36"/>
      <c r="AO19" s="5"/>
      <c r="AP19" s="19"/>
    </row>
    <row r="20" spans="2:42" ht="15.75" customHeight="1">
      <c r="B20" s="35"/>
      <c r="C20" s="24"/>
      <c r="D20" s="24" t="s">
        <v>159</v>
      </c>
      <c r="E20" s="24"/>
      <c r="F20" s="520"/>
      <c r="G20" s="521"/>
      <c r="H20" s="24" t="s">
        <v>244</v>
      </c>
      <c r="I20" s="24"/>
      <c r="J20" s="24"/>
      <c r="K20" s="24"/>
      <c r="L20" s="24"/>
      <c r="M20" s="24"/>
      <c r="N20" s="24"/>
      <c r="O20" s="24"/>
      <c r="P20" s="24"/>
      <c r="Q20" s="24"/>
      <c r="R20" s="24"/>
      <c r="S20" s="24"/>
      <c r="T20" s="24"/>
      <c r="U20" s="24"/>
      <c r="V20" s="24"/>
      <c r="W20" s="36"/>
      <c r="X20" s="36"/>
      <c r="Y20" s="36"/>
      <c r="Z20" s="36"/>
      <c r="AA20" s="36"/>
      <c r="AB20" s="36"/>
      <c r="AC20" s="36"/>
      <c r="AD20" s="36"/>
      <c r="AE20" s="36"/>
      <c r="AF20" s="36"/>
      <c r="AG20" s="36"/>
      <c r="AH20" s="36"/>
      <c r="AI20" s="36"/>
      <c r="AJ20" s="36"/>
      <c r="AK20" s="36"/>
      <c r="AL20" s="36"/>
      <c r="AM20" s="36"/>
      <c r="AN20" s="36"/>
      <c r="AO20" s="5"/>
      <c r="AP20" s="19"/>
    </row>
    <row r="21" spans="2:42" s="1" customFormat="1" ht="24.7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33"/>
    </row>
    <row r="22" spans="2:42" s="1" customFormat="1" ht="24.75" customHeight="1">
      <c r="B22" s="32"/>
      <c r="C22" s="24" t="s">
        <v>297</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33"/>
    </row>
    <row r="23" spans="2:42" s="1" customFormat="1" ht="24.75" customHeight="1">
      <c r="B23" s="32"/>
      <c r="C23" s="24"/>
      <c r="D23" s="24" t="s">
        <v>298</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33"/>
    </row>
    <row r="24" spans="2:42" s="1" customFormat="1" ht="24.75" customHeight="1">
      <c r="B24" s="32"/>
      <c r="C24" s="24"/>
      <c r="D24" s="24" t="s">
        <v>302</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33"/>
    </row>
    <row r="25" spans="2:42" s="1" customFormat="1" ht="24.75" customHeight="1">
      <c r="B25" s="32"/>
      <c r="C25" s="24"/>
      <c r="D25" s="24" t="s">
        <v>313</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33"/>
    </row>
    <row r="26" spans="2:42" s="1" customFormat="1" ht="24.75" customHeight="1">
      <c r="B26" s="32"/>
      <c r="C26" s="24"/>
      <c r="D26" s="459" t="s">
        <v>299</v>
      </c>
      <c r="E26" s="459"/>
      <c r="F26" s="459"/>
      <c r="G26" s="459"/>
      <c r="H26" s="459"/>
      <c r="I26" s="459"/>
      <c r="J26" s="459"/>
      <c r="K26" s="459"/>
      <c r="L26" s="459"/>
      <c r="M26" s="459"/>
      <c r="N26" s="459"/>
      <c r="O26" s="459"/>
      <c r="P26" s="459"/>
      <c r="Q26" s="507" t="s">
        <v>300</v>
      </c>
      <c r="R26" s="507"/>
      <c r="S26" s="459" t="s">
        <v>301</v>
      </c>
      <c r="T26" s="459"/>
      <c r="U26" s="459"/>
      <c r="V26" s="459"/>
      <c r="W26" s="459"/>
      <c r="X26" s="459"/>
      <c r="Y26" s="459"/>
      <c r="Z26" s="459"/>
      <c r="AA26" s="459"/>
      <c r="AB26" s="459"/>
      <c r="AC26" s="459"/>
      <c r="AD26" s="459"/>
      <c r="AE26" s="459"/>
      <c r="AF26" s="459"/>
      <c r="AG26" s="459"/>
      <c r="AH26" s="459"/>
      <c r="AI26" s="24"/>
      <c r="AJ26" s="24"/>
      <c r="AK26" s="24"/>
      <c r="AL26" s="24"/>
      <c r="AM26" s="24"/>
      <c r="AN26" s="24"/>
      <c r="AO26" s="24"/>
      <c r="AP26" s="33"/>
    </row>
    <row r="27" spans="2:42" s="1" customFormat="1" ht="24.75" customHeight="1">
      <c r="B27" s="3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33"/>
    </row>
    <row r="28" spans="2:42"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33"/>
    </row>
    <row r="29" spans="2:42" s="1" customFormat="1" ht="24.75" customHeight="1">
      <c r="B29" s="3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33"/>
    </row>
    <row r="30" spans="2:42" s="1" customFormat="1" ht="24.75" customHeight="1">
      <c r="B30" s="32"/>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33"/>
    </row>
    <row r="31" spans="2:42"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33"/>
    </row>
    <row r="32" spans="2:42"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33"/>
    </row>
    <row r="33" spans="2:42"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33"/>
    </row>
    <row r="34" spans="2:42"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33"/>
    </row>
    <row r="35" spans="2:42" s="1" customFormat="1" ht="15.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33"/>
    </row>
    <row r="36" spans="2:42" s="1" customFormat="1" ht="15.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33"/>
    </row>
    <row r="37" spans="2:42" s="1" customFormat="1" ht="15.75" customHeight="1">
      <c r="B37" s="3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33"/>
    </row>
    <row r="38" spans="2:42" s="1" customFormat="1" ht="15.75" customHeight="1">
      <c r="B38" s="3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33"/>
    </row>
    <row r="39" spans="2:42" s="1" customFormat="1" ht="15.75" customHeight="1">
      <c r="B39" s="3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33"/>
    </row>
    <row r="40" spans="2:42" s="1" customFormat="1" ht="15.75" customHeight="1">
      <c r="B40" s="3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33"/>
    </row>
    <row r="41" spans="2:42" s="1" customFormat="1" ht="15.75" customHeight="1">
      <c r="B41" s="3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33"/>
    </row>
    <row r="42" spans="2:42" s="1" customFormat="1" ht="15.75" customHeight="1">
      <c r="B42" s="3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33"/>
    </row>
    <row r="43" spans="2:42" s="1" customFormat="1" ht="15.75" customHeight="1">
      <c r="B43" s="3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33"/>
    </row>
    <row r="44" spans="2:42" s="1" customFormat="1" ht="15.75" customHeight="1">
      <c r="B44" s="3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33"/>
    </row>
    <row r="45" spans="2:42" s="1" customFormat="1" ht="15.75" customHeight="1">
      <c r="B45" s="3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33"/>
    </row>
    <row r="46" spans="2:42" s="1" customFormat="1" ht="15.75" customHeight="1">
      <c r="B46" s="3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33"/>
    </row>
    <row r="47" spans="2:42" s="1" customFormat="1" ht="15.75" customHeight="1">
      <c r="B47" s="3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33"/>
    </row>
    <row r="48" spans="2:42" s="1" customFormat="1" ht="15.75" customHeight="1" thickBo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9"/>
    </row>
    <row r="49" spans="2:87" s="3" customFormat="1" ht="15.75" customHeight="1" thickBo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BS49" s="6"/>
      <c r="BT49" s="6"/>
      <c r="BU49" s="6"/>
      <c r="BV49" s="6"/>
      <c r="BW49" s="6"/>
      <c r="BX49" s="6"/>
      <c r="BY49" s="6"/>
      <c r="BZ49" s="6"/>
      <c r="CA49" s="6"/>
      <c r="CB49" s="6"/>
      <c r="CC49" s="6"/>
      <c r="CD49" s="6"/>
      <c r="CE49" s="6"/>
      <c r="CF49" s="6"/>
      <c r="CG49" s="6"/>
      <c r="CH49" s="6"/>
      <c r="CI49" s="6"/>
    </row>
    <row r="50" spans="1:85" s="3" customFormat="1" ht="15.75" customHeight="1">
      <c r="A50" s="27"/>
      <c r="B50" s="750" t="s">
        <v>427</v>
      </c>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48" t="s">
        <v>251</v>
      </c>
      <c r="AL50" s="748"/>
      <c r="AM50" s="748"/>
      <c r="AN50" s="703" t="s">
        <v>238</v>
      </c>
      <c r="AO50" s="703"/>
      <c r="AP50" s="704"/>
      <c r="BQ50" s="6"/>
      <c r="BR50" s="6"/>
      <c r="BS50" s="6"/>
      <c r="BT50" s="6"/>
      <c r="BU50" s="6"/>
      <c r="BV50" s="6"/>
      <c r="BW50" s="6"/>
      <c r="BX50" s="6"/>
      <c r="BY50" s="6"/>
      <c r="BZ50" s="6"/>
      <c r="CA50" s="6"/>
      <c r="CB50" s="6"/>
      <c r="CC50" s="6"/>
      <c r="CD50" s="6"/>
      <c r="CE50" s="6"/>
      <c r="CF50" s="6"/>
      <c r="CG50" s="6"/>
    </row>
    <row r="51" spans="1:85" s="3" customFormat="1" ht="15.75" customHeight="1" thickBot="1">
      <c r="A51" s="27"/>
      <c r="B51" s="752"/>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49"/>
      <c r="AL51" s="749"/>
      <c r="AM51" s="749"/>
      <c r="AN51" s="429"/>
      <c r="AO51" s="429"/>
      <c r="AP51" s="436"/>
      <c r="BQ51" s="6"/>
      <c r="BR51" s="6"/>
      <c r="BS51" s="6"/>
      <c r="BT51" s="6"/>
      <c r="BU51" s="6"/>
      <c r="BV51" s="6"/>
      <c r="BW51" s="6"/>
      <c r="BX51" s="6"/>
      <c r="BY51" s="6"/>
      <c r="BZ51" s="6"/>
      <c r="CA51" s="6"/>
      <c r="CB51" s="6"/>
      <c r="CC51" s="6"/>
      <c r="CD51" s="6"/>
      <c r="CE51" s="6"/>
      <c r="CF51" s="6"/>
      <c r="CG51" s="6"/>
    </row>
    <row r="52" spans="2:56" s="1" customFormat="1" ht="15.75" customHeight="1" thickBot="1">
      <c r="B52" s="41"/>
      <c r="C52" s="24" t="s">
        <v>277</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3"/>
      <c r="AQ52" s="44"/>
      <c r="AR52" s="44"/>
      <c r="AS52" s="24"/>
      <c r="AT52" s="24"/>
      <c r="AU52" s="24"/>
      <c r="AV52" s="24"/>
      <c r="AW52" s="24"/>
      <c r="AX52" s="24"/>
      <c r="AY52" s="24"/>
      <c r="AZ52" s="24"/>
      <c r="BA52" s="24"/>
      <c r="BB52" s="24"/>
      <c r="BC52" s="24"/>
      <c r="BD52" s="24"/>
    </row>
    <row r="53" spans="2:59" s="1" customFormat="1" ht="15.75" customHeight="1">
      <c r="B53" s="32"/>
      <c r="C53" s="621" t="s">
        <v>209</v>
      </c>
      <c r="D53" s="622"/>
      <c r="E53" s="622"/>
      <c r="F53" s="622"/>
      <c r="G53" s="622"/>
      <c r="H53" s="622"/>
      <c r="I53" s="622"/>
      <c r="J53" s="622"/>
      <c r="K53" s="622"/>
      <c r="L53" s="622"/>
      <c r="M53" s="622"/>
      <c r="N53" s="622"/>
      <c r="O53" s="623"/>
      <c r="P53" s="621" t="s">
        <v>331</v>
      </c>
      <c r="Q53" s="622"/>
      <c r="R53" s="622"/>
      <c r="S53" s="622"/>
      <c r="T53" s="622"/>
      <c r="U53" s="622"/>
      <c r="V53" s="622"/>
      <c r="W53" s="622"/>
      <c r="X53" s="623"/>
      <c r="Y53" s="621" t="s">
        <v>332</v>
      </c>
      <c r="Z53" s="622"/>
      <c r="AA53" s="622"/>
      <c r="AB53" s="622"/>
      <c r="AC53" s="622"/>
      <c r="AD53" s="622"/>
      <c r="AE53" s="622"/>
      <c r="AF53" s="622"/>
      <c r="AG53" s="622"/>
      <c r="AH53" s="622"/>
      <c r="AI53" s="622"/>
      <c r="AJ53" s="623"/>
      <c r="AK53" s="616" t="s">
        <v>324</v>
      </c>
      <c r="AL53" s="617"/>
      <c r="AM53" s="617"/>
      <c r="AN53" s="617"/>
      <c r="AO53" s="617"/>
      <c r="AP53" s="618"/>
      <c r="AQ53" s="230"/>
      <c r="AR53" s="7"/>
      <c r="AS53" s="7"/>
      <c r="AT53" s="44"/>
      <c r="AU53" s="44"/>
      <c r="AV53" s="24"/>
      <c r="AW53" s="24"/>
      <c r="AX53" s="24"/>
      <c r="AY53" s="24"/>
      <c r="AZ53" s="24"/>
      <c r="BA53" s="24"/>
      <c r="BB53" s="24"/>
      <c r="BC53" s="24"/>
      <c r="BD53" s="24"/>
      <c r="BE53" s="24"/>
      <c r="BF53" s="24"/>
      <c r="BG53" s="24"/>
    </row>
    <row r="54" spans="2:59" s="1" customFormat="1" ht="15.75" customHeight="1">
      <c r="B54" s="32"/>
      <c r="C54" s="813" t="s">
        <v>210</v>
      </c>
      <c r="D54" s="857"/>
      <c r="E54" s="45" t="s">
        <v>203</v>
      </c>
      <c r="F54" s="46"/>
      <c r="G54" s="47"/>
      <c r="H54" s="552" t="s">
        <v>207</v>
      </c>
      <c r="I54" s="554"/>
      <c r="J54" s="48" t="s">
        <v>214</v>
      </c>
      <c r="K54" s="49"/>
      <c r="L54" s="49"/>
      <c r="M54" s="50"/>
      <c r="N54" s="552" t="s">
        <v>218</v>
      </c>
      <c r="O54" s="624"/>
      <c r="P54" s="619" t="s">
        <v>330</v>
      </c>
      <c r="Q54" s="553"/>
      <c r="R54" s="554"/>
      <c r="S54" s="553" t="s">
        <v>218</v>
      </c>
      <c r="T54" s="553"/>
      <c r="U54" s="554"/>
      <c r="V54" s="552" t="s">
        <v>378</v>
      </c>
      <c r="W54" s="553"/>
      <c r="X54" s="624"/>
      <c r="Y54" s="620" t="s">
        <v>206</v>
      </c>
      <c r="Z54" s="550"/>
      <c r="AA54" s="550"/>
      <c r="AB54" s="550"/>
      <c r="AC54" s="550"/>
      <c r="AD54" s="550"/>
      <c r="AE54" s="550"/>
      <c r="AF54" s="550"/>
      <c r="AG54" s="551"/>
      <c r="AH54" s="552" t="s">
        <v>185</v>
      </c>
      <c r="AI54" s="553"/>
      <c r="AJ54" s="624"/>
      <c r="AK54" s="32"/>
      <c r="AL54" s="24"/>
      <c r="AM54" s="24"/>
      <c r="AN54" s="24"/>
      <c r="AO54" s="24"/>
      <c r="AP54" s="33"/>
      <c r="AQ54" s="32"/>
      <c r="AR54" s="24"/>
      <c r="AS54" s="24"/>
      <c r="AT54" s="24"/>
      <c r="AU54" s="24"/>
      <c r="AV54" s="24"/>
      <c r="AW54" s="24"/>
      <c r="AX54" s="24"/>
      <c r="AY54" s="24"/>
      <c r="AZ54" s="24"/>
      <c r="BA54" s="24"/>
      <c r="BB54" s="24"/>
      <c r="BC54" s="24"/>
      <c r="BD54" s="24"/>
      <c r="BE54" s="24"/>
      <c r="BF54" s="24"/>
      <c r="BG54" s="24"/>
    </row>
    <row r="55" spans="2:59" s="1" customFormat="1" ht="15.75" customHeight="1">
      <c r="B55" s="32"/>
      <c r="C55" s="855" t="s">
        <v>211</v>
      </c>
      <c r="D55" s="856"/>
      <c r="E55" s="51"/>
      <c r="F55" s="22"/>
      <c r="G55" s="52"/>
      <c r="H55" s="612" t="s">
        <v>219</v>
      </c>
      <c r="I55" s="535"/>
      <c r="J55" s="55" t="s">
        <v>215</v>
      </c>
      <c r="K55" s="56"/>
      <c r="L55" s="56"/>
      <c r="M55" s="57"/>
      <c r="N55" s="612" t="s">
        <v>131</v>
      </c>
      <c r="O55" s="726"/>
      <c r="P55" s="533" t="s">
        <v>133</v>
      </c>
      <c r="Q55" s="534"/>
      <c r="R55" s="535"/>
      <c r="S55" s="534" t="s">
        <v>202</v>
      </c>
      <c r="T55" s="534"/>
      <c r="U55" s="535"/>
      <c r="V55" s="612" t="s">
        <v>205</v>
      </c>
      <c r="W55" s="534"/>
      <c r="X55" s="534"/>
      <c r="Y55" s="619" t="s">
        <v>204</v>
      </c>
      <c r="Z55" s="553"/>
      <c r="AA55" s="554"/>
      <c r="AB55" s="549" t="s">
        <v>325</v>
      </c>
      <c r="AC55" s="550"/>
      <c r="AD55" s="550"/>
      <c r="AE55" s="550"/>
      <c r="AF55" s="550"/>
      <c r="AG55" s="551"/>
      <c r="AH55" s="612" t="s">
        <v>168</v>
      </c>
      <c r="AI55" s="534"/>
      <c r="AJ55" s="534"/>
      <c r="AK55" s="32"/>
      <c r="AL55" s="24"/>
      <c r="AM55" s="24"/>
      <c r="AN55" s="24"/>
      <c r="AO55" s="24"/>
      <c r="AP55" s="33"/>
      <c r="AQ55" s="32"/>
      <c r="AR55" s="24"/>
      <c r="AS55" s="24"/>
      <c r="AT55" s="24"/>
      <c r="AU55" s="24"/>
      <c r="AV55" s="24"/>
      <c r="AW55" s="24"/>
      <c r="AX55" s="24"/>
      <c r="AY55" s="24"/>
      <c r="AZ55" s="24"/>
      <c r="BA55" s="24"/>
      <c r="BB55" s="24"/>
      <c r="BC55" s="24"/>
      <c r="BD55" s="24"/>
      <c r="BE55" s="24"/>
      <c r="BF55" s="24"/>
      <c r="BG55" s="24"/>
    </row>
    <row r="56" spans="2:59" s="1" customFormat="1" ht="15.75" customHeight="1">
      <c r="B56" s="32"/>
      <c r="C56" s="58"/>
      <c r="D56" s="22"/>
      <c r="E56" s="51"/>
      <c r="F56" s="22"/>
      <c r="G56" s="52"/>
      <c r="H56" s="612" t="s">
        <v>213</v>
      </c>
      <c r="I56" s="535"/>
      <c r="J56" s="55" t="s">
        <v>216</v>
      </c>
      <c r="K56" s="56"/>
      <c r="L56" s="56"/>
      <c r="M56" s="57"/>
      <c r="N56" s="56"/>
      <c r="O56" s="59"/>
      <c r="P56" s="56" t="s">
        <v>339</v>
      </c>
      <c r="Q56" s="56"/>
      <c r="R56" s="57"/>
      <c r="S56" s="56"/>
      <c r="T56" s="56"/>
      <c r="U56" s="57"/>
      <c r="V56" s="56"/>
      <c r="W56" s="56"/>
      <c r="X56" s="56"/>
      <c r="Y56" s="533" t="s">
        <v>168</v>
      </c>
      <c r="Z56" s="534"/>
      <c r="AA56" s="535"/>
      <c r="AB56" s="612" t="s">
        <v>326</v>
      </c>
      <c r="AC56" s="534"/>
      <c r="AD56" s="535"/>
      <c r="AE56" s="552" t="s">
        <v>378</v>
      </c>
      <c r="AF56" s="553"/>
      <c r="AG56" s="554"/>
      <c r="AH56" s="55"/>
      <c r="AI56" s="56"/>
      <c r="AJ56" s="56"/>
      <c r="AK56" s="32"/>
      <c r="AL56" s="24"/>
      <c r="AM56" s="24"/>
      <c r="AN56" s="24"/>
      <c r="AO56" s="24"/>
      <c r="AP56" s="33"/>
      <c r="AQ56" s="32"/>
      <c r="AR56" s="24"/>
      <c r="AS56" s="24"/>
      <c r="AT56" s="24"/>
      <c r="AU56" s="24"/>
      <c r="AV56" s="24"/>
      <c r="AW56" s="24"/>
      <c r="AX56" s="24"/>
      <c r="AY56" s="24"/>
      <c r="AZ56" s="24"/>
      <c r="BA56" s="24"/>
      <c r="BB56" s="24"/>
      <c r="BC56" s="24"/>
      <c r="BD56" s="24"/>
      <c r="BE56" s="24"/>
      <c r="BF56" s="24"/>
      <c r="BG56" s="24"/>
    </row>
    <row r="57" spans="2:59" s="1" customFormat="1" ht="15.75" customHeight="1" thickBot="1">
      <c r="B57" s="60" t="s">
        <v>208</v>
      </c>
      <c r="C57" s="61"/>
      <c r="D57" s="62"/>
      <c r="E57" s="558" t="s">
        <v>212</v>
      </c>
      <c r="F57" s="559"/>
      <c r="G57" s="560"/>
      <c r="H57" s="542" t="s">
        <v>130</v>
      </c>
      <c r="I57" s="613"/>
      <c r="J57" s="63"/>
      <c r="K57" s="62"/>
      <c r="L57" s="62"/>
      <c r="M57" s="64"/>
      <c r="N57" s="65"/>
      <c r="O57" s="66"/>
      <c r="P57" s="65"/>
      <c r="Q57" s="65"/>
      <c r="R57" s="67"/>
      <c r="S57" s="65"/>
      <c r="T57" s="65"/>
      <c r="U57" s="67"/>
      <c r="V57" s="542" t="s">
        <v>220</v>
      </c>
      <c r="W57" s="543"/>
      <c r="X57" s="543"/>
      <c r="Y57" s="727" t="s">
        <v>221</v>
      </c>
      <c r="Z57" s="543"/>
      <c r="AA57" s="613"/>
      <c r="AB57" s="542" t="s">
        <v>221</v>
      </c>
      <c r="AC57" s="543"/>
      <c r="AD57" s="613"/>
      <c r="AE57" s="542" t="s">
        <v>222</v>
      </c>
      <c r="AF57" s="543"/>
      <c r="AG57" s="613"/>
      <c r="AH57" s="542" t="s">
        <v>48</v>
      </c>
      <c r="AI57" s="543"/>
      <c r="AJ57" s="543"/>
      <c r="AK57" s="37"/>
      <c r="AL57" s="38"/>
      <c r="AM57" s="38"/>
      <c r="AN57" s="38"/>
      <c r="AO57" s="38"/>
      <c r="AP57" s="39"/>
      <c r="AQ57" s="32"/>
      <c r="AR57" s="24"/>
      <c r="AS57" s="24"/>
      <c r="AT57" s="24"/>
      <c r="AU57" s="24"/>
      <c r="AV57" s="24"/>
      <c r="AW57" s="24"/>
      <c r="AX57" s="24"/>
      <c r="AY57" s="24"/>
      <c r="AZ57" s="24"/>
      <c r="BA57" s="24"/>
      <c r="BB57" s="24"/>
      <c r="BC57" s="24"/>
      <c r="BD57" s="24"/>
      <c r="BE57" s="24"/>
      <c r="BF57" s="24"/>
      <c r="BG57" s="24"/>
    </row>
    <row r="58" spans="2:59" s="1" customFormat="1" ht="15.75" customHeight="1">
      <c r="B58" s="616">
        <v>1</v>
      </c>
      <c r="C58" s="899"/>
      <c r="D58" s="537"/>
      <c r="E58" s="849"/>
      <c r="F58" s="849"/>
      <c r="G58" s="849"/>
      <c r="H58" s="900"/>
      <c r="I58" s="900"/>
      <c r="J58" s="900"/>
      <c r="K58" s="900"/>
      <c r="L58" s="900"/>
      <c r="M58" s="900"/>
      <c r="N58" s="537"/>
      <c r="O58" s="968"/>
      <c r="P58" s="537"/>
      <c r="Q58" s="537"/>
      <c r="R58" s="537"/>
      <c r="S58" s="536"/>
      <c r="T58" s="537"/>
      <c r="U58" s="538"/>
      <c r="V58" s="1048"/>
      <c r="W58" s="1048"/>
      <c r="X58" s="1048"/>
      <c r="Y58" s="1049"/>
      <c r="Z58" s="1048"/>
      <c r="AA58" s="1050"/>
      <c r="AB58" s="1051"/>
      <c r="AC58" s="1052"/>
      <c r="AD58" s="1053"/>
      <c r="AE58" s="981"/>
      <c r="AF58" s="982"/>
      <c r="AG58" s="983"/>
      <c r="AH58" s="980"/>
      <c r="AI58" s="980"/>
      <c r="AJ58" s="980"/>
      <c r="AK58" s="581" t="s">
        <v>340</v>
      </c>
      <c r="AL58" s="582"/>
      <c r="AM58" s="582"/>
      <c r="AN58" s="582"/>
      <c r="AO58" s="582"/>
      <c r="AP58" s="583"/>
      <c r="AQ58" s="32"/>
      <c r="AR58" s="24"/>
      <c r="AS58" s="24"/>
      <c r="AT58" s="24"/>
      <c r="AU58" s="24"/>
      <c r="AV58" s="24"/>
      <c r="AW58" s="24"/>
      <c r="AX58" s="24"/>
      <c r="AY58" s="24"/>
      <c r="AZ58" s="24"/>
      <c r="BA58" s="24"/>
      <c r="BB58" s="24"/>
      <c r="BC58" s="24"/>
      <c r="BD58" s="24"/>
      <c r="BE58" s="24"/>
      <c r="BF58" s="24"/>
      <c r="BG58" s="24"/>
    </row>
    <row r="59" spans="2:59" s="1" customFormat="1" ht="15.75" customHeight="1">
      <c r="B59" s="670"/>
      <c r="C59" s="889"/>
      <c r="D59" s="540"/>
      <c r="E59" s="850"/>
      <c r="F59" s="850"/>
      <c r="G59" s="850"/>
      <c r="H59" s="875"/>
      <c r="I59" s="875"/>
      <c r="J59" s="875"/>
      <c r="K59" s="875"/>
      <c r="L59" s="875"/>
      <c r="M59" s="875"/>
      <c r="N59" s="540"/>
      <c r="O59" s="893"/>
      <c r="P59" s="540"/>
      <c r="Q59" s="540"/>
      <c r="R59" s="540"/>
      <c r="S59" s="539"/>
      <c r="T59" s="540"/>
      <c r="U59" s="541"/>
      <c r="V59" s="598"/>
      <c r="W59" s="598"/>
      <c r="X59" s="598"/>
      <c r="Y59" s="597"/>
      <c r="Z59" s="598"/>
      <c r="AA59" s="599"/>
      <c r="AB59" s="926"/>
      <c r="AC59" s="927"/>
      <c r="AD59" s="928"/>
      <c r="AE59" s="883"/>
      <c r="AF59" s="884"/>
      <c r="AG59" s="885"/>
      <c r="AH59" s="614"/>
      <c r="AI59" s="614"/>
      <c r="AJ59" s="614"/>
      <c r="AK59" s="584"/>
      <c r="AL59" s="585"/>
      <c r="AM59" s="585"/>
      <c r="AN59" s="585"/>
      <c r="AO59" s="585"/>
      <c r="AP59" s="586"/>
      <c r="AQ59" s="32"/>
      <c r="AR59" s="24"/>
      <c r="AS59" s="24"/>
      <c r="AT59" s="24"/>
      <c r="AU59" s="24"/>
      <c r="AV59" s="24"/>
      <c r="AW59" s="24"/>
      <c r="AX59" s="24"/>
      <c r="AY59" s="24"/>
      <c r="AZ59" s="24"/>
      <c r="BA59" s="24"/>
      <c r="BB59" s="24"/>
      <c r="BC59" s="24"/>
      <c r="BD59" s="24"/>
      <c r="BE59" s="24"/>
      <c r="BF59" s="24"/>
      <c r="BG59" s="24"/>
    </row>
    <row r="60" spans="2:59" s="1" customFormat="1" ht="15.75" customHeight="1">
      <c r="B60" s="639">
        <f>B58+1</f>
        <v>2</v>
      </c>
      <c r="C60" s="901"/>
      <c r="D60" s="902"/>
      <c r="E60" s="841"/>
      <c r="F60" s="841"/>
      <c r="G60" s="841"/>
      <c r="H60" s="898"/>
      <c r="I60" s="898"/>
      <c r="J60" s="898"/>
      <c r="K60" s="898"/>
      <c r="L60" s="898"/>
      <c r="M60" s="898"/>
      <c r="N60" s="528"/>
      <c r="O60" s="529"/>
      <c r="P60" s="901"/>
      <c r="Q60" s="969"/>
      <c r="R60" s="902"/>
      <c r="S60" s="527"/>
      <c r="T60" s="528"/>
      <c r="U60" s="846"/>
      <c r="V60" s="925"/>
      <c r="W60" s="925"/>
      <c r="X60" s="925"/>
      <c r="Y60" s="929"/>
      <c r="Z60" s="925"/>
      <c r="AA60" s="930"/>
      <c r="AB60" s="877"/>
      <c r="AC60" s="878"/>
      <c r="AD60" s="879"/>
      <c r="AE60" s="587"/>
      <c r="AF60" s="588"/>
      <c r="AG60" s="589"/>
      <c r="AH60" s="590"/>
      <c r="AI60" s="590"/>
      <c r="AJ60" s="590"/>
      <c r="AK60" s="584"/>
      <c r="AL60" s="585"/>
      <c r="AM60" s="585"/>
      <c r="AN60" s="585"/>
      <c r="AO60" s="585"/>
      <c r="AP60" s="586"/>
      <c r="AQ60" s="32"/>
      <c r="AR60" s="24"/>
      <c r="AS60" s="24"/>
      <c r="AT60" s="24"/>
      <c r="AU60" s="24"/>
      <c r="AV60" s="24"/>
      <c r="AW60" s="24"/>
      <c r="AX60" s="24"/>
      <c r="AY60" s="24"/>
      <c r="AZ60" s="24"/>
      <c r="BA60" s="24"/>
      <c r="BB60" s="24"/>
      <c r="BC60" s="24"/>
      <c r="BD60" s="24"/>
      <c r="BE60" s="24"/>
      <c r="BF60" s="24"/>
      <c r="BG60" s="24"/>
    </row>
    <row r="61" spans="2:59" s="1" customFormat="1" ht="15.75" customHeight="1">
      <c r="B61" s="639"/>
      <c r="C61" s="903"/>
      <c r="D61" s="904"/>
      <c r="E61" s="841"/>
      <c r="F61" s="841"/>
      <c r="G61" s="841"/>
      <c r="H61" s="898"/>
      <c r="I61" s="898"/>
      <c r="J61" s="898"/>
      <c r="K61" s="898"/>
      <c r="L61" s="898"/>
      <c r="M61" s="898"/>
      <c r="N61" s="528"/>
      <c r="O61" s="529"/>
      <c r="P61" s="903"/>
      <c r="Q61" s="970"/>
      <c r="R61" s="904"/>
      <c r="S61" s="527"/>
      <c r="T61" s="528"/>
      <c r="U61" s="846"/>
      <c r="V61" s="925"/>
      <c r="W61" s="925"/>
      <c r="X61" s="925"/>
      <c r="Y61" s="929"/>
      <c r="Z61" s="925"/>
      <c r="AA61" s="930"/>
      <c r="AB61" s="926"/>
      <c r="AC61" s="927"/>
      <c r="AD61" s="928"/>
      <c r="AE61" s="587"/>
      <c r="AF61" s="588"/>
      <c r="AG61" s="589"/>
      <c r="AH61" s="590"/>
      <c r="AI61" s="590"/>
      <c r="AJ61" s="590"/>
      <c r="AK61" s="584"/>
      <c r="AL61" s="585"/>
      <c r="AM61" s="585"/>
      <c r="AN61" s="585"/>
      <c r="AO61" s="585"/>
      <c r="AP61" s="586"/>
      <c r="AQ61" s="32"/>
      <c r="AR61" s="24"/>
      <c r="AS61" s="24"/>
      <c r="AT61" s="24"/>
      <c r="AU61" s="24"/>
      <c r="AV61" s="24"/>
      <c r="AW61" s="24"/>
      <c r="AX61" s="24"/>
      <c r="AY61" s="24"/>
      <c r="AZ61" s="24"/>
      <c r="BA61" s="24"/>
      <c r="BB61" s="24"/>
      <c r="BC61" s="24"/>
      <c r="BD61" s="24"/>
      <c r="BE61" s="24"/>
      <c r="BF61" s="24"/>
      <c r="BG61" s="24"/>
    </row>
    <row r="62" spans="2:59" s="1" customFormat="1" ht="15.75" customHeight="1">
      <c r="B62" s="639">
        <f>B60+1</f>
        <v>3</v>
      </c>
      <c r="C62" s="889"/>
      <c r="D62" s="540"/>
      <c r="E62" s="841"/>
      <c r="F62" s="841"/>
      <c r="G62" s="841"/>
      <c r="H62" s="898"/>
      <c r="I62" s="898"/>
      <c r="J62" s="898"/>
      <c r="K62" s="898"/>
      <c r="L62" s="898"/>
      <c r="M62" s="898"/>
      <c r="N62" s="528"/>
      <c r="O62" s="529"/>
      <c r="P62" s="540"/>
      <c r="Q62" s="540"/>
      <c r="R62" s="540"/>
      <c r="S62" s="527"/>
      <c r="T62" s="528"/>
      <c r="U62" s="846"/>
      <c r="V62" s="925"/>
      <c r="W62" s="925"/>
      <c r="X62" s="925"/>
      <c r="Y62" s="929"/>
      <c r="Z62" s="925"/>
      <c r="AA62" s="930"/>
      <c r="AB62" s="877"/>
      <c r="AC62" s="878"/>
      <c r="AD62" s="879"/>
      <c r="AE62" s="587"/>
      <c r="AF62" s="588"/>
      <c r="AG62" s="589"/>
      <c r="AH62" s="590"/>
      <c r="AI62" s="590"/>
      <c r="AJ62" s="590"/>
      <c r="AK62" s="584"/>
      <c r="AL62" s="585"/>
      <c r="AM62" s="585"/>
      <c r="AN62" s="585"/>
      <c r="AO62" s="585"/>
      <c r="AP62" s="586"/>
      <c r="AQ62" s="32"/>
      <c r="AR62" s="24"/>
      <c r="AS62" s="24"/>
      <c r="AT62" s="24"/>
      <c r="AU62" s="24"/>
      <c r="AV62" s="24"/>
      <c r="AW62" s="24"/>
      <c r="AX62" s="24"/>
      <c r="AY62" s="24"/>
      <c r="AZ62" s="24"/>
      <c r="BA62" s="24"/>
      <c r="BB62" s="24"/>
      <c r="BC62" s="24"/>
      <c r="BD62" s="24"/>
      <c r="BE62" s="24"/>
      <c r="BF62" s="24"/>
      <c r="BG62" s="24"/>
    </row>
    <row r="63" spans="2:59" s="1" customFormat="1" ht="15.75" customHeight="1">
      <c r="B63" s="639"/>
      <c r="C63" s="889"/>
      <c r="D63" s="540"/>
      <c r="E63" s="841"/>
      <c r="F63" s="841"/>
      <c r="G63" s="841"/>
      <c r="H63" s="898"/>
      <c r="I63" s="898"/>
      <c r="J63" s="898"/>
      <c r="K63" s="898"/>
      <c r="L63" s="898"/>
      <c r="M63" s="898"/>
      <c r="N63" s="528"/>
      <c r="O63" s="529"/>
      <c r="P63" s="540"/>
      <c r="Q63" s="540"/>
      <c r="R63" s="540"/>
      <c r="S63" s="527"/>
      <c r="T63" s="528"/>
      <c r="U63" s="846"/>
      <c r="V63" s="925"/>
      <c r="W63" s="925"/>
      <c r="X63" s="925"/>
      <c r="Y63" s="929"/>
      <c r="Z63" s="925"/>
      <c r="AA63" s="930"/>
      <c r="AB63" s="926"/>
      <c r="AC63" s="927"/>
      <c r="AD63" s="928"/>
      <c r="AE63" s="587"/>
      <c r="AF63" s="588"/>
      <c r="AG63" s="589"/>
      <c r="AH63" s="590"/>
      <c r="AI63" s="590"/>
      <c r="AJ63" s="590"/>
      <c r="AK63" s="584"/>
      <c r="AL63" s="585"/>
      <c r="AM63" s="585"/>
      <c r="AN63" s="585"/>
      <c r="AO63" s="585"/>
      <c r="AP63" s="586"/>
      <c r="AQ63" s="32"/>
      <c r="AR63" s="24"/>
      <c r="AS63" s="24"/>
      <c r="AT63" s="24"/>
      <c r="AU63" s="24"/>
      <c r="AV63" s="24"/>
      <c r="AW63" s="24"/>
      <c r="AX63" s="24"/>
      <c r="AY63" s="24"/>
      <c r="AZ63" s="24"/>
      <c r="BA63" s="24"/>
      <c r="BB63" s="24"/>
      <c r="BC63" s="24"/>
      <c r="BD63" s="24"/>
      <c r="BE63" s="24"/>
      <c r="BF63" s="24"/>
      <c r="BG63" s="24"/>
    </row>
    <row r="64" spans="2:59" s="1" customFormat="1" ht="15.75" customHeight="1">
      <c r="B64" s="639">
        <f>B62+1</f>
        <v>4</v>
      </c>
      <c r="C64" s="897"/>
      <c r="D64" s="528"/>
      <c r="E64" s="841"/>
      <c r="F64" s="841"/>
      <c r="G64" s="841"/>
      <c r="H64" s="898"/>
      <c r="I64" s="898"/>
      <c r="J64" s="898"/>
      <c r="K64" s="898"/>
      <c r="L64" s="898"/>
      <c r="M64" s="898"/>
      <c r="N64" s="528"/>
      <c r="O64" s="529"/>
      <c r="P64" s="528"/>
      <c r="Q64" s="528"/>
      <c r="R64" s="528"/>
      <c r="S64" s="527"/>
      <c r="T64" s="528"/>
      <c r="U64" s="846"/>
      <c r="V64" s="925"/>
      <c r="W64" s="925"/>
      <c r="X64" s="925"/>
      <c r="Y64" s="929"/>
      <c r="Z64" s="925"/>
      <c r="AA64" s="930"/>
      <c r="AB64" s="877"/>
      <c r="AC64" s="878"/>
      <c r="AD64" s="879"/>
      <c r="AE64" s="587"/>
      <c r="AF64" s="588"/>
      <c r="AG64" s="589"/>
      <c r="AH64" s="590"/>
      <c r="AI64" s="590"/>
      <c r="AJ64" s="590"/>
      <c r="AK64" s="584"/>
      <c r="AL64" s="585"/>
      <c r="AM64" s="585"/>
      <c r="AN64" s="585"/>
      <c r="AO64" s="585"/>
      <c r="AP64" s="586"/>
      <c r="AQ64" s="32"/>
      <c r="AR64" s="24"/>
      <c r="AS64" s="24"/>
      <c r="AT64" s="24"/>
      <c r="AU64" s="24"/>
      <c r="AV64" s="24"/>
      <c r="AW64" s="24"/>
      <c r="AX64" s="24"/>
      <c r="AY64" s="24"/>
      <c r="AZ64" s="24"/>
      <c r="BA64" s="24"/>
      <c r="BB64" s="24"/>
      <c r="BC64" s="24"/>
      <c r="BD64" s="24"/>
      <c r="BE64" s="24"/>
      <c r="BF64" s="24"/>
      <c r="BG64" s="24"/>
    </row>
    <row r="65" spans="2:59" s="1" customFormat="1" ht="15.75" customHeight="1">
      <c r="B65" s="639"/>
      <c r="C65" s="897"/>
      <c r="D65" s="528"/>
      <c r="E65" s="841"/>
      <c r="F65" s="841"/>
      <c r="G65" s="841"/>
      <c r="H65" s="898"/>
      <c r="I65" s="898"/>
      <c r="J65" s="898"/>
      <c r="K65" s="898"/>
      <c r="L65" s="898"/>
      <c r="M65" s="898"/>
      <c r="N65" s="528"/>
      <c r="O65" s="529"/>
      <c r="P65" s="528"/>
      <c r="Q65" s="528"/>
      <c r="R65" s="528"/>
      <c r="S65" s="527"/>
      <c r="T65" s="528"/>
      <c r="U65" s="846"/>
      <c r="V65" s="925"/>
      <c r="W65" s="925"/>
      <c r="X65" s="925"/>
      <c r="Y65" s="929"/>
      <c r="Z65" s="925"/>
      <c r="AA65" s="930"/>
      <c r="AB65" s="926"/>
      <c r="AC65" s="927"/>
      <c r="AD65" s="928"/>
      <c r="AE65" s="587"/>
      <c r="AF65" s="588"/>
      <c r="AG65" s="589"/>
      <c r="AH65" s="590"/>
      <c r="AI65" s="590"/>
      <c r="AJ65" s="590"/>
      <c r="AK65" s="32"/>
      <c r="AL65" s="24"/>
      <c r="AM65" s="24"/>
      <c r="AN65" s="24"/>
      <c r="AO65" s="24"/>
      <c r="AP65" s="24"/>
      <c r="AQ65" s="32"/>
      <c r="AR65" s="24"/>
      <c r="AS65" s="24"/>
      <c r="AT65" s="24"/>
      <c r="AU65" s="24"/>
      <c r="AV65" s="24"/>
      <c r="AW65" s="24"/>
      <c r="AX65" s="24"/>
      <c r="AY65" s="24"/>
      <c r="AZ65" s="24"/>
      <c r="BA65" s="24"/>
      <c r="BB65" s="24"/>
      <c r="BC65" s="24"/>
      <c r="BD65" s="24"/>
      <c r="BE65" s="24"/>
      <c r="BF65" s="24"/>
      <c r="BG65" s="24"/>
    </row>
    <row r="66" spans="2:90" s="3" customFormat="1" ht="15.75" customHeight="1">
      <c r="B66" s="639">
        <f>B64+1</f>
        <v>5</v>
      </c>
      <c r="C66" s="897"/>
      <c r="D66" s="528"/>
      <c r="E66" s="841"/>
      <c r="F66" s="841"/>
      <c r="G66" s="841"/>
      <c r="H66" s="898"/>
      <c r="I66" s="898"/>
      <c r="J66" s="898"/>
      <c r="K66" s="898"/>
      <c r="L66" s="898"/>
      <c r="M66" s="898"/>
      <c r="N66" s="528"/>
      <c r="O66" s="529"/>
      <c r="P66" s="528"/>
      <c r="Q66" s="528"/>
      <c r="R66" s="528"/>
      <c r="S66" s="527"/>
      <c r="T66" s="528"/>
      <c r="U66" s="846"/>
      <c r="V66" s="925"/>
      <c r="W66" s="925"/>
      <c r="X66" s="925"/>
      <c r="Y66" s="929"/>
      <c r="Z66" s="925"/>
      <c r="AA66" s="930"/>
      <c r="AB66" s="877"/>
      <c r="AC66" s="878"/>
      <c r="AD66" s="879"/>
      <c r="AE66" s="587"/>
      <c r="AF66" s="588"/>
      <c r="AG66" s="589"/>
      <c r="AH66" s="590"/>
      <c r="AI66" s="590"/>
      <c r="AJ66" s="590"/>
      <c r="AK66" s="4"/>
      <c r="AL66" s="5"/>
      <c r="AM66" s="5"/>
      <c r="AN66" s="5"/>
      <c r="AO66" s="5"/>
      <c r="AP66" s="5"/>
      <c r="AQ66" s="4"/>
      <c r="AR66" s="5"/>
      <c r="AS66" s="5"/>
      <c r="AT66" s="5"/>
      <c r="AU66" s="5"/>
      <c r="AV66" s="5"/>
      <c r="AW66" s="5"/>
      <c r="AX66" s="5"/>
      <c r="AY66" s="5"/>
      <c r="AZ66" s="5"/>
      <c r="BA66" s="5"/>
      <c r="BB66" s="5"/>
      <c r="BC66" s="5"/>
      <c r="BD66" s="5"/>
      <c r="BE66" s="5"/>
      <c r="BF66" s="5"/>
      <c r="BG66" s="5"/>
      <c r="BV66" s="6"/>
      <c r="BW66" s="6"/>
      <c r="BX66" s="6"/>
      <c r="BY66" s="6"/>
      <c r="BZ66" s="6"/>
      <c r="CA66" s="6"/>
      <c r="CB66" s="6"/>
      <c r="CC66" s="6"/>
      <c r="CD66" s="6"/>
      <c r="CE66" s="6"/>
      <c r="CF66" s="6"/>
      <c r="CG66" s="6"/>
      <c r="CH66" s="6"/>
      <c r="CI66" s="6"/>
      <c r="CJ66" s="6"/>
      <c r="CK66" s="6"/>
      <c r="CL66" s="6"/>
    </row>
    <row r="67" spans="2:90" s="3" customFormat="1" ht="15.75" customHeight="1">
      <c r="B67" s="639"/>
      <c r="C67" s="897"/>
      <c r="D67" s="528"/>
      <c r="E67" s="841"/>
      <c r="F67" s="841"/>
      <c r="G67" s="841"/>
      <c r="H67" s="898"/>
      <c r="I67" s="898"/>
      <c r="J67" s="898"/>
      <c r="K67" s="898"/>
      <c r="L67" s="898"/>
      <c r="M67" s="898"/>
      <c r="N67" s="528"/>
      <c r="O67" s="529"/>
      <c r="P67" s="528"/>
      <c r="Q67" s="528"/>
      <c r="R67" s="528"/>
      <c r="S67" s="527"/>
      <c r="T67" s="528"/>
      <c r="U67" s="846"/>
      <c r="V67" s="925"/>
      <c r="W67" s="925"/>
      <c r="X67" s="925"/>
      <c r="Y67" s="929"/>
      <c r="Z67" s="925"/>
      <c r="AA67" s="930"/>
      <c r="AB67" s="926"/>
      <c r="AC67" s="927"/>
      <c r="AD67" s="928"/>
      <c r="AE67" s="587"/>
      <c r="AF67" s="588"/>
      <c r="AG67" s="589"/>
      <c r="AH67" s="590"/>
      <c r="AI67" s="590"/>
      <c r="AJ67" s="590"/>
      <c r="AK67" s="4"/>
      <c r="AL67" s="5"/>
      <c r="AM67" s="5"/>
      <c r="AN67" s="5"/>
      <c r="AO67" s="5"/>
      <c r="AP67" s="5"/>
      <c r="AQ67" s="4"/>
      <c r="AR67" s="5"/>
      <c r="AS67" s="5"/>
      <c r="AT67" s="5"/>
      <c r="AU67" s="5"/>
      <c r="AV67" s="5"/>
      <c r="AW67" s="5"/>
      <c r="AX67" s="5"/>
      <c r="AY67" s="5"/>
      <c r="AZ67" s="5"/>
      <c r="BA67" s="5"/>
      <c r="BB67" s="5"/>
      <c r="BC67" s="5"/>
      <c r="BD67" s="5"/>
      <c r="BE67" s="5"/>
      <c r="BF67" s="5"/>
      <c r="BG67" s="5"/>
      <c r="BV67" s="6"/>
      <c r="BW67" s="6"/>
      <c r="BX67" s="6"/>
      <c r="BY67" s="6"/>
      <c r="BZ67" s="6"/>
      <c r="CA67" s="6"/>
      <c r="CB67" s="6"/>
      <c r="CC67" s="6"/>
      <c r="CD67" s="6"/>
      <c r="CE67" s="6"/>
      <c r="CF67" s="6"/>
      <c r="CG67" s="6"/>
      <c r="CH67" s="6"/>
      <c r="CI67" s="6"/>
      <c r="CJ67" s="6"/>
      <c r="CK67" s="6"/>
      <c r="CL67" s="6"/>
    </row>
    <row r="68" spans="2:90" s="3" customFormat="1" ht="15.75" customHeight="1">
      <c r="B68" s="670">
        <f>B66+1</f>
        <v>6</v>
      </c>
      <c r="C68" s="889"/>
      <c r="D68" s="540"/>
      <c r="E68" s="850"/>
      <c r="F68" s="850"/>
      <c r="G68" s="850"/>
      <c r="H68" s="875"/>
      <c r="I68" s="875"/>
      <c r="J68" s="875"/>
      <c r="K68" s="875"/>
      <c r="L68" s="875"/>
      <c r="M68" s="875"/>
      <c r="N68" s="540"/>
      <c r="O68" s="893"/>
      <c r="P68" s="540"/>
      <c r="Q68" s="540"/>
      <c r="R68" s="540"/>
      <c r="S68" s="539"/>
      <c r="T68" s="540"/>
      <c r="U68" s="541"/>
      <c r="V68" s="598"/>
      <c r="W68" s="598"/>
      <c r="X68" s="598"/>
      <c r="Y68" s="597"/>
      <c r="Z68" s="598"/>
      <c r="AA68" s="599"/>
      <c r="AB68" s="877"/>
      <c r="AC68" s="878"/>
      <c r="AD68" s="879"/>
      <c r="AE68" s="883"/>
      <c r="AF68" s="884"/>
      <c r="AG68" s="885"/>
      <c r="AH68" s="614"/>
      <c r="AI68" s="614"/>
      <c r="AJ68" s="614"/>
      <c r="AK68" s="4"/>
      <c r="AL68" s="5"/>
      <c r="AM68" s="5"/>
      <c r="AN68" s="5"/>
      <c r="AO68" s="5"/>
      <c r="AP68" s="5"/>
      <c r="AQ68" s="4"/>
      <c r="AR68" s="5"/>
      <c r="AS68" s="5"/>
      <c r="AT68" s="5"/>
      <c r="AU68" s="5"/>
      <c r="AV68" s="5"/>
      <c r="AW68" s="5"/>
      <c r="AX68" s="5"/>
      <c r="AY68" s="5"/>
      <c r="AZ68" s="5"/>
      <c r="BA68" s="5"/>
      <c r="BB68" s="5"/>
      <c r="BC68" s="5"/>
      <c r="BD68" s="5"/>
      <c r="BE68" s="5"/>
      <c r="BF68" s="5"/>
      <c r="BG68" s="5"/>
      <c r="BV68" s="6"/>
      <c r="BW68" s="6"/>
      <c r="BX68" s="6"/>
      <c r="BY68" s="6"/>
      <c r="BZ68" s="6"/>
      <c r="CA68" s="6"/>
      <c r="CB68" s="6"/>
      <c r="CC68" s="6"/>
      <c r="CD68" s="6"/>
      <c r="CE68" s="6"/>
      <c r="CF68" s="6"/>
      <c r="CG68" s="6"/>
      <c r="CH68" s="6"/>
      <c r="CI68" s="6"/>
      <c r="CJ68" s="6"/>
      <c r="CK68" s="6"/>
      <c r="CL68" s="6"/>
    </row>
    <row r="69" spans="2:90" s="3" customFormat="1" ht="15.75" customHeight="1" thickBot="1">
      <c r="B69" s="677"/>
      <c r="C69" s="890"/>
      <c r="D69" s="891"/>
      <c r="E69" s="892"/>
      <c r="F69" s="892"/>
      <c r="G69" s="892"/>
      <c r="H69" s="876"/>
      <c r="I69" s="876"/>
      <c r="J69" s="876"/>
      <c r="K69" s="876"/>
      <c r="L69" s="876"/>
      <c r="M69" s="876"/>
      <c r="N69" s="891"/>
      <c r="O69" s="894"/>
      <c r="P69" s="891"/>
      <c r="Q69" s="891"/>
      <c r="R69" s="891"/>
      <c r="S69" s="895"/>
      <c r="T69" s="891"/>
      <c r="U69" s="896"/>
      <c r="V69" s="601"/>
      <c r="W69" s="601"/>
      <c r="X69" s="601"/>
      <c r="Y69" s="600"/>
      <c r="Z69" s="601"/>
      <c r="AA69" s="602"/>
      <c r="AB69" s="880"/>
      <c r="AC69" s="881"/>
      <c r="AD69" s="882"/>
      <c r="AE69" s="886"/>
      <c r="AF69" s="887"/>
      <c r="AG69" s="888"/>
      <c r="AH69" s="615"/>
      <c r="AI69" s="615"/>
      <c r="AJ69" s="615"/>
      <c r="AK69" s="4"/>
      <c r="AL69" s="5"/>
      <c r="AM69" s="5"/>
      <c r="AN69" s="5"/>
      <c r="AO69" s="5"/>
      <c r="AP69" s="5"/>
      <c r="AQ69" s="4"/>
      <c r="AR69" s="5"/>
      <c r="AS69" s="5"/>
      <c r="AT69" s="5"/>
      <c r="AU69" s="5"/>
      <c r="AV69" s="5"/>
      <c r="AW69" s="5"/>
      <c r="AX69" s="5"/>
      <c r="AY69" s="5"/>
      <c r="AZ69" s="5"/>
      <c r="BA69" s="5"/>
      <c r="BB69" s="5"/>
      <c r="BC69" s="5"/>
      <c r="BD69" s="5"/>
      <c r="BE69" s="5"/>
      <c r="BF69" s="5"/>
      <c r="BG69" s="5"/>
      <c r="BV69" s="6"/>
      <c r="BW69" s="6"/>
      <c r="BX69" s="6"/>
      <c r="BY69" s="6"/>
      <c r="BZ69" s="6"/>
      <c r="CA69" s="6"/>
      <c r="CB69" s="6"/>
      <c r="CC69" s="6"/>
      <c r="CD69" s="6"/>
      <c r="CE69" s="6"/>
      <c r="CF69" s="6"/>
      <c r="CG69" s="6"/>
      <c r="CH69" s="6"/>
      <c r="CI69" s="6"/>
      <c r="CJ69" s="6"/>
      <c r="CK69" s="6"/>
      <c r="CL69" s="6"/>
    </row>
    <row r="70" spans="2:90" s="3" customFormat="1" ht="19.5" customHeight="1">
      <c r="B70" s="68" t="s">
        <v>132</v>
      </c>
      <c r="C70" s="69"/>
      <c r="D70" s="70"/>
      <c r="E70" s="868">
        <f>ROUND(SUM(E58:G69),1)</f>
        <v>0</v>
      </c>
      <c r="F70" s="869"/>
      <c r="G70" s="870"/>
      <c r="H70" s="269"/>
      <c r="I70" s="71"/>
      <c r="J70" s="71"/>
      <c r="K70" s="71"/>
      <c r="L70" s="71"/>
      <c r="M70" s="71"/>
      <c r="N70" s="71"/>
      <c r="O70" s="71"/>
      <c r="P70" s="71"/>
      <c r="Q70" s="71"/>
      <c r="R70" s="71"/>
      <c r="S70" s="71"/>
      <c r="T70" s="71"/>
      <c r="U70" s="270"/>
      <c r="V70" s="868">
        <f>ROUND(SUM(V58:X69),1)</f>
        <v>0</v>
      </c>
      <c r="W70" s="869"/>
      <c r="X70" s="871"/>
      <c r="Y70" s="561"/>
      <c r="Z70" s="562"/>
      <c r="AA70" s="563"/>
      <c r="AB70" s="271"/>
      <c r="AC70" s="272"/>
      <c r="AD70" s="273"/>
      <c r="AE70" s="872">
        <f>ROUND(SUM(AE58:AG69),0)</f>
        <v>0</v>
      </c>
      <c r="AF70" s="873"/>
      <c r="AG70" s="874"/>
      <c r="AH70" s="271"/>
      <c r="AI70" s="272"/>
      <c r="AJ70" s="274"/>
      <c r="AK70" s="4"/>
      <c r="AL70" s="5"/>
      <c r="AM70" s="5"/>
      <c r="AN70" s="5"/>
      <c r="AO70" s="5"/>
      <c r="AP70" s="5"/>
      <c r="AQ70" s="4"/>
      <c r="AR70" s="5"/>
      <c r="AS70" s="5"/>
      <c r="AT70" s="5"/>
      <c r="AU70" s="5"/>
      <c r="AV70" s="5"/>
      <c r="AW70" s="5"/>
      <c r="AX70" s="5"/>
      <c r="AY70" s="5"/>
      <c r="AZ70" s="5"/>
      <c r="BA70" s="5"/>
      <c r="BB70" s="5"/>
      <c r="BC70" s="5"/>
      <c r="BD70" s="5"/>
      <c r="BE70" s="5"/>
      <c r="BF70" s="5"/>
      <c r="BG70" s="5"/>
      <c r="BV70" s="6"/>
      <c r="BW70" s="6"/>
      <c r="BX70" s="6"/>
      <c r="BY70" s="6"/>
      <c r="BZ70" s="6"/>
      <c r="CA70" s="6"/>
      <c r="CB70" s="6"/>
      <c r="CC70" s="6"/>
      <c r="CD70" s="6"/>
      <c r="CE70" s="6"/>
      <c r="CF70" s="6"/>
      <c r="CG70" s="6"/>
      <c r="CH70" s="6"/>
      <c r="CI70" s="6"/>
      <c r="CJ70" s="6"/>
      <c r="CK70" s="6"/>
      <c r="CL70" s="6"/>
    </row>
    <row r="71" spans="2:90" s="3" customFormat="1" ht="19.5" customHeight="1" thickBot="1">
      <c r="B71" s="72" t="s">
        <v>229</v>
      </c>
      <c r="C71" s="73"/>
      <c r="D71" s="74"/>
      <c r="E71" s="275"/>
      <c r="F71" s="276"/>
      <c r="G71" s="277"/>
      <c r="H71" s="278"/>
      <c r="I71" s="75"/>
      <c r="J71" s="75"/>
      <c r="K71" s="75"/>
      <c r="L71" s="75"/>
      <c r="M71" s="75"/>
      <c r="N71" s="75"/>
      <c r="O71" s="75"/>
      <c r="P71" s="75"/>
      <c r="Q71" s="75"/>
      <c r="R71" s="75"/>
      <c r="S71" s="75"/>
      <c r="T71" s="75"/>
      <c r="U71" s="279"/>
      <c r="V71" s="275"/>
      <c r="W71" s="276"/>
      <c r="X71" s="280"/>
      <c r="Y71" s="578">
        <f>IF('冷凍サイクル別省エネ効果'!B7="","",IF('冷凍サイクル別省エネ効果'!B7="○",AVERAGE('A　圧縮機・補機'!Y58:AA69),"上記確認"))</f>
      </c>
      <c r="Z71" s="579"/>
      <c r="AA71" s="580"/>
      <c r="AB71" s="984">
        <f>IF(AND(SUM(V58:X69)=0,SUM(AB58:AD69)=0),0,ROUND(($V$58*$AB$58+$V$60*$AB$60+$V$62*$AB$62+$V$64*$AB$64+$V$66*$AB$66+$V$68*$AB$68)/$V$70,0))</f>
        <v>0</v>
      </c>
      <c r="AC71" s="985"/>
      <c r="AD71" s="987"/>
      <c r="AE71" s="281"/>
      <c r="AF71" s="282"/>
      <c r="AG71" s="283"/>
      <c r="AH71" s="984">
        <f>IF(AND(SUM(V58:X69)=0,SUM(AH58:AJ69)=0),0,ROUND(($V$58*$AH$58+$V$60*$AH$60+$V$62*$AH$62+$V$64*$AH$64+$V$66*$AH$66+$V$68*$AH$68)/$V$70,0))</f>
        <v>0</v>
      </c>
      <c r="AI71" s="985"/>
      <c r="AJ71" s="986"/>
      <c r="AK71" s="4"/>
      <c r="AL71" s="5"/>
      <c r="AM71" s="5"/>
      <c r="AN71" s="5"/>
      <c r="AO71" s="5"/>
      <c r="AP71" s="5"/>
      <c r="AQ71" s="4"/>
      <c r="AR71" s="5"/>
      <c r="AS71" s="5"/>
      <c r="AT71" s="5"/>
      <c r="AU71" s="5"/>
      <c r="AV71" s="5"/>
      <c r="AW71" s="5"/>
      <c r="AX71" s="5"/>
      <c r="AY71" s="5"/>
      <c r="AZ71" s="5"/>
      <c r="BA71" s="5"/>
      <c r="BB71" s="5"/>
      <c r="BC71" s="5"/>
      <c r="BD71" s="5"/>
      <c r="BE71" s="5"/>
      <c r="BF71" s="5"/>
      <c r="BG71" s="5"/>
      <c r="BV71" s="6"/>
      <c r="BW71" s="6"/>
      <c r="BX71" s="6"/>
      <c r="BY71" s="6"/>
      <c r="BZ71" s="6"/>
      <c r="CA71" s="6"/>
      <c r="CB71" s="6"/>
      <c r="CC71" s="6"/>
      <c r="CD71" s="6"/>
      <c r="CE71" s="6"/>
      <c r="CF71" s="6"/>
      <c r="CG71" s="6"/>
      <c r="CH71" s="6"/>
      <c r="CI71" s="6"/>
      <c r="CJ71" s="6"/>
      <c r="CK71" s="6"/>
      <c r="CL71" s="6"/>
    </row>
    <row r="72" spans="2:90" s="3" customFormat="1" ht="15.75" customHeight="1">
      <c r="B72" s="68" t="s">
        <v>54</v>
      </c>
      <c r="C72" s="76"/>
      <c r="D72" s="76"/>
      <c r="E72" s="728" t="str">
        <f>IF('冷凍サイクル別省エネ効果'!$B$5="○","合計をA-P4/5内「A」へ転記されている事を確認願います。","冷凍機更新が無い場合は表内計算上、A-P4/5内「A」と「K」が同一数値になります。")</f>
        <v>冷凍機更新が無い場合は表内計算上、A-P4/5内「A」と「K」が同一数値になります。</v>
      </c>
      <c r="F72" s="729"/>
      <c r="G72" s="730"/>
      <c r="H72" s="76"/>
      <c r="I72" s="76"/>
      <c r="J72" s="76"/>
      <c r="K72" s="76"/>
      <c r="L72" s="76"/>
      <c r="M72" s="76"/>
      <c r="N72" s="76"/>
      <c r="O72" s="76"/>
      <c r="P72" s="76"/>
      <c r="Q72" s="76"/>
      <c r="R72" s="76"/>
      <c r="S72" s="76"/>
      <c r="T72" s="76"/>
      <c r="U72" s="76"/>
      <c r="V72" s="77" t="s">
        <v>329</v>
      </c>
      <c r="W72" s="76"/>
      <c r="X72" s="78"/>
      <c r="Y72" s="571" t="s">
        <v>327</v>
      </c>
      <c r="Z72" s="572"/>
      <c r="AA72" s="573"/>
      <c r="AB72" s="240"/>
      <c r="AC72" s="103"/>
      <c r="AD72" s="76"/>
      <c r="AE72" s="77"/>
      <c r="AF72" s="76"/>
      <c r="AG72" s="79"/>
      <c r="AH72" s="77"/>
      <c r="AI72" s="76"/>
      <c r="AJ72" s="76"/>
      <c r="AK72" s="4"/>
      <c r="AL72" s="5"/>
      <c r="AM72" s="5"/>
      <c r="AN72" s="5"/>
      <c r="AO72" s="5"/>
      <c r="AP72" s="5"/>
      <c r="AQ72" s="4"/>
      <c r="AR72" s="5"/>
      <c r="AS72" s="5"/>
      <c r="AT72" s="5"/>
      <c r="AU72" s="5"/>
      <c r="AV72" s="5"/>
      <c r="AW72" s="5"/>
      <c r="AX72" s="5"/>
      <c r="AY72" s="5"/>
      <c r="AZ72" s="5"/>
      <c r="BA72" s="5"/>
      <c r="BB72" s="5"/>
      <c r="BC72" s="5"/>
      <c r="BD72" s="5"/>
      <c r="BE72" s="5"/>
      <c r="BF72" s="5"/>
      <c r="BG72" s="5"/>
      <c r="BV72" s="6"/>
      <c r="BW72" s="6"/>
      <c r="BX72" s="6"/>
      <c r="BY72" s="6"/>
      <c r="BZ72" s="6"/>
      <c r="CA72" s="6"/>
      <c r="CB72" s="6"/>
      <c r="CC72" s="6"/>
      <c r="CD72" s="6"/>
      <c r="CE72" s="6"/>
      <c r="CF72" s="6"/>
      <c r="CG72" s="6"/>
      <c r="CH72" s="6"/>
      <c r="CI72" s="6"/>
      <c r="CJ72" s="6"/>
      <c r="CK72" s="6"/>
      <c r="CL72" s="6"/>
    </row>
    <row r="73" spans="2:90" s="3" customFormat="1" ht="15.75" customHeight="1">
      <c r="B73" s="80"/>
      <c r="C73" s="76"/>
      <c r="D73" s="76"/>
      <c r="E73" s="731"/>
      <c r="F73" s="732"/>
      <c r="G73" s="733"/>
      <c r="H73" s="76"/>
      <c r="I73" s="76"/>
      <c r="J73" s="76"/>
      <c r="K73" s="76"/>
      <c r="L73" s="76"/>
      <c r="M73" s="76"/>
      <c r="N73" s="76"/>
      <c r="O73" s="76"/>
      <c r="P73" s="76"/>
      <c r="Q73" s="76"/>
      <c r="R73" s="76"/>
      <c r="S73" s="76"/>
      <c r="T73" s="76"/>
      <c r="U73" s="76"/>
      <c r="V73" s="77" t="s">
        <v>225</v>
      </c>
      <c r="W73" s="76"/>
      <c r="X73" s="78"/>
      <c r="Y73" s="574"/>
      <c r="Z73" s="567"/>
      <c r="AA73" s="575"/>
      <c r="AB73" s="77" t="s">
        <v>227</v>
      </c>
      <c r="AC73" s="76"/>
      <c r="AD73" s="76"/>
      <c r="AE73" s="77" t="s">
        <v>226</v>
      </c>
      <c r="AF73" s="76"/>
      <c r="AG73" s="79"/>
      <c r="AH73" s="76" t="s">
        <v>224</v>
      </c>
      <c r="AI73" s="76"/>
      <c r="AJ73" s="76"/>
      <c r="AK73" s="4"/>
      <c r="AL73" s="5"/>
      <c r="AM73" s="5"/>
      <c r="AN73" s="5"/>
      <c r="AO73" s="5"/>
      <c r="AP73" s="5"/>
      <c r="AQ73" s="4"/>
      <c r="AR73" s="5"/>
      <c r="AS73" s="5"/>
      <c r="AT73" s="5"/>
      <c r="AU73" s="5"/>
      <c r="AV73" s="5"/>
      <c r="AW73" s="5"/>
      <c r="AX73" s="5"/>
      <c r="AY73" s="5"/>
      <c r="AZ73" s="5"/>
      <c r="BA73" s="5"/>
      <c r="BB73" s="5"/>
      <c r="BC73" s="5"/>
      <c r="BD73" s="5"/>
      <c r="BE73" s="5"/>
      <c r="BF73" s="5"/>
      <c r="BG73" s="5"/>
      <c r="BV73" s="6"/>
      <c r="BW73" s="6"/>
      <c r="BX73" s="6"/>
      <c r="BY73" s="6"/>
      <c r="BZ73" s="6"/>
      <c r="CA73" s="6"/>
      <c r="CB73" s="6"/>
      <c r="CC73" s="6"/>
      <c r="CD73" s="6"/>
      <c r="CE73" s="6"/>
      <c r="CF73" s="6"/>
      <c r="CG73" s="6"/>
      <c r="CH73" s="6"/>
      <c r="CI73" s="6"/>
      <c r="CJ73" s="6"/>
      <c r="CK73" s="6"/>
      <c r="CL73" s="6"/>
    </row>
    <row r="74" spans="2:87" s="3" customFormat="1" ht="15.75" customHeight="1">
      <c r="B74" s="80"/>
      <c r="C74" s="76"/>
      <c r="D74" s="76"/>
      <c r="E74" s="731"/>
      <c r="F74" s="732"/>
      <c r="G74" s="733"/>
      <c r="H74" s="76"/>
      <c r="I74" s="76"/>
      <c r="J74" s="76"/>
      <c r="K74" s="76"/>
      <c r="L74" s="76"/>
      <c r="M74" s="76"/>
      <c r="N74" s="76"/>
      <c r="O74" s="76"/>
      <c r="P74" s="76"/>
      <c r="Q74" s="76"/>
      <c r="R74" s="76"/>
      <c r="S74" s="76"/>
      <c r="T74" s="76"/>
      <c r="U74" s="76"/>
      <c r="V74" s="241"/>
      <c r="W74" s="242"/>
      <c r="X74" s="245"/>
      <c r="Y74" s="574"/>
      <c r="Z74" s="567"/>
      <c r="AA74" s="575"/>
      <c r="AB74" s="564" t="s">
        <v>328</v>
      </c>
      <c r="AC74" s="565"/>
      <c r="AD74" s="565"/>
      <c r="AE74" s="565"/>
      <c r="AF74" s="565"/>
      <c r="AG74" s="565"/>
      <c r="AH74" s="565"/>
      <c r="AI74" s="565"/>
      <c r="AJ74" s="566"/>
      <c r="AK74" s="5"/>
      <c r="AL74" s="5"/>
      <c r="AM74" s="5"/>
      <c r="AN74" s="5"/>
      <c r="AO74" s="5"/>
      <c r="AP74" s="19"/>
      <c r="AQ74" s="5"/>
      <c r="AR74" s="5"/>
      <c r="AS74" s="5"/>
      <c r="AT74" s="5"/>
      <c r="AU74" s="5"/>
      <c r="AV74" s="5"/>
      <c r="AW74" s="5"/>
      <c r="AX74" s="5"/>
      <c r="AY74" s="5"/>
      <c r="AZ74" s="5"/>
      <c r="BA74" s="5"/>
      <c r="BB74" s="5"/>
      <c r="BC74" s="5"/>
      <c r="BD74" s="5"/>
      <c r="BS74" s="6"/>
      <c r="BT74" s="6"/>
      <c r="BU74" s="6"/>
      <c r="BV74" s="6"/>
      <c r="BW74" s="6"/>
      <c r="BX74" s="6"/>
      <c r="BY74" s="6"/>
      <c r="BZ74" s="6"/>
      <c r="CA74" s="6"/>
      <c r="CB74" s="6"/>
      <c r="CC74" s="6"/>
      <c r="CD74" s="6"/>
      <c r="CE74" s="6"/>
      <c r="CF74" s="6"/>
      <c r="CG74" s="6"/>
      <c r="CH74" s="6"/>
      <c r="CI74" s="6"/>
    </row>
    <row r="75" spans="2:87" s="3" customFormat="1" ht="15.75" customHeight="1">
      <c r="B75" s="80"/>
      <c r="C75" s="76"/>
      <c r="D75" s="76"/>
      <c r="E75" s="731"/>
      <c r="F75" s="732"/>
      <c r="G75" s="733"/>
      <c r="H75" s="76"/>
      <c r="I75" s="76"/>
      <c r="J75" s="76"/>
      <c r="K75" s="76"/>
      <c r="L75" s="76"/>
      <c r="M75" s="76"/>
      <c r="N75" s="76"/>
      <c r="O75" s="76"/>
      <c r="P75" s="76"/>
      <c r="Q75" s="76"/>
      <c r="R75" s="76"/>
      <c r="S75" s="76"/>
      <c r="T75" s="76"/>
      <c r="U75" s="76"/>
      <c r="V75" s="241"/>
      <c r="W75" s="242"/>
      <c r="X75" s="242"/>
      <c r="Y75" s="574"/>
      <c r="Z75" s="567"/>
      <c r="AA75" s="575"/>
      <c r="AB75" s="567"/>
      <c r="AC75" s="567"/>
      <c r="AD75" s="567"/>
      <c r="AE75" s="567"/>
      <c r="AF75" s="567"/>
      <c r="AG75" s="567"/>
      <c r="AH75" s="567"/>
      <c r="AI75" s="567"/>
      <c r="AJ75" s="568"/>
      <c r="AK75" s="5"/>
      <c r="AL75" s="5"/>
      <c r="AM75" s="5"/>
      <c r="AN75" s="5"/>
      <c r="AO75" s="5"/>
      <c r="AP75" s="19"/>
      <c r="AQ75" s="5"/>
      <c r="AR75" s="5"/>
      <c r="AS75" s="5"/>
      <c r="AT75" s="5"/>
      <c r="AU75" s="5"/>
      <c r="AV75" s="5"/>
      <c r="AW75" s="5"/>
      <c r="AX75" s="5"/>
      <c r="AY75" s="5"/>
      <c r="AZ75" s="5"/>
      <c r="BA75" s="5"/>
      <c r="BB75" s="5"/>
      <c r="BC75" s="5"/>
      <c r="BD75" s="5"/>
      <c r="BS75" s="6"/>
      <c r="BT75" s="6"/>
      <c r="BU75" s="6"/>
      <c r="BV75" s="6"/>
      <c r="BW75" s="6"/>
      <c r="BX75" s="6"/>
      <c r="BY75" s="6"/>
      <c r="BZ75" s="6"/>
      <c r="CA75" s="6"/>
      <c r="CB75" s="6"/>
      <c r="CC75" s="6"/>
      <c r="CD75" s="6"/>
      <c r="CE75" s="6"/>
      <c r="CF75" s="6"/>
      <c r="CG75" s="6"/>
      <c r="CH75" s="6"/>
      <c r="CI75" s="6"/>
    </row>
    <row r="76" spans="2:87" s="3" customFormat="1" ht="15.75" customHeight="1" thickBot="1">
      <c r="B76" s="81"/>
      <c r="C76" s="82"/>
      <c r="D76" s="82"/>
      <c r="E76" s="734"/>
      <c r="F76" s="735"/>
      <c r="G76" s="736"/>
      <c r="H76" s="82"/>
      <c r="I76" s="82"/>
      <c r="J76" s="82"/>
      <c r="K76" s="82"/>
      <c r="L76" s="82"/>
      <c r="M76" s="82"/>
      <c r="N76" s="82"/>
      <c r="O76" s="82"/>
      <c r="P76" s="82"/>
      <c r="Q76" s="82"/>
      <c r="R76" s="82"/>
      <c r="S76" s="82"/>
      <c r="T76" s="82"/>
      <c r="U76" s="82"/>
      <c r="V76" s="243"/>
      <c r="W76" s="244"/>
      <c r="X76" s="244"/>
      <c r="Y76" s="576"/>
      <c r="Z76" s="569"/>
      <c r="AA76" s="577"/>
      <c r="AB76" s="569"/>
      <c r="AC76" s="569"/>
      <c r="AD76" s="569"/>
      <c r="AE76" s="569"/>
      <c r="AF76" s="569"/>
      <c r="AG76" s="569"/>
      <c r="AH76" s="569"/>
      <c r="AI76" s="569"/>
      <c r="AJ76" s="570"/>
      <c r="AK76" s="84"/>
      <c r="AL76" s="84"/>
      <c r="AM76" s="84"/>
      <c r="AN76" s="84"/>
      <c r="AO76" s="84"/>
      <c r="AP76" s="85"/>
      <c r="AQ76" s="5"/>
      <c r="AR76" s="5"/>
      <c r="AS76" s="5"/>
      <c r="AT76" s="5"/>
      <c r="AU76" s="5"/>
      <c r="AV76" s="5"/>
      <c r="AW76" s="5"/>
      <c r="AX76" s="5"/>
      <c r="AY76" s="5"/>
      <c r="AZ76" s="5"/>
      <c r="BA76" s="5"/>
      <c r="BB76" s="5"/>
      <c r="BC76" s="5"/>
      <c r="BD76" s="5"/>
      <c r="BS76" s="6"/>
      <c r="BT76" s="6"/>
      <c r="BU76" s="6"/>
      <c r="BV76" s="6"/>
      <c r="BW76" s="6"/>
      <c r="BX76" s="6"/>
      <c r="BY76" s="6"/>
      <c r="BZ76" s="6"/>
      <c r="CA76" s="6"/>
      <c r="CB76" s="6"/>
      <c r="CC76" s="6"/>
      <c r="CD76" s="6"/>
      <c r="CE76" s="6"/>
      <c r="CF76" s="6"/>
      <c r="CG76" s="6"/>
      <c r="CH76" s="6"/>
      <c r="CI76" s="6"/>
    </row>
    <row r="77" spans="2:87" s="3" customFormat="1" ht="15.75" customHeight="1">
      <c r="B77" s="11"/>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5"/>
      <c r="AR77" s="5"/>
      <c r="AS77" s="5"/>
      <c r="AT77" s="5"/>
      <c r="BS77" s="6"/>
      <c r="BT77" s="6"/>
      <c r="BU77" s="6"/>
      <c r="BV77" s="6"/>
      <c r="BW77" s="6"/>
      <c r="BX77" s="6"/>
      <c r="BY77" s="6"/>
      <c r="BZ77" s="6"/>
      <c r="CA77" s="6"/>
      <c r="CB77" s="6"/>
      <c r="CC77" s="6"/>
      <c r="CD77" s="6"/>
      <c r="CE77" s="6"/>
      <c r="CF77" s="6"/>
      <c r="CG77" s="6"/>
      <c r="CH77" s="6"/>
      <c r="CI77" s="6"/>
    </row>
    <row r="78" spans="2:87" s="3" customFormat="1" ht="15.75" customHeight="1" thickBot="1">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BS78" s="6"/>
      <c r="BT78" s="6"/>
      <c r="BU78" s="6"/>
      <c r="BV78" s="6"/>
      <c r="BW78" s="6"/>
      <c r="BX78" s="6"/>
      <c r="BY78" s="6"/>
      <c r="BZ78" s="6"/>
      <c r="CA78" s="6"/>
      <c r="CB78" s="6"/>
      <c r="CC78" s="6"/>
      <c r="CD78" s="6"/>
      <c r="CE78" s="6"/>
      <c r="CF78" s="6"/>
      <c r="CG78" s="6"/>
      <c r="CH78" s="6"/>
      <c r="CI78" s="6"/>
    </row>
    <row r="79" spans="2:87" s="3" customFormat="1" ht="15.75" customHeight="1" thickBot="1">
      <c r="B79" s="41"/>
      <c r="C79" s="24" t="s">
        <v>278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87"/>
      <c r="AG79" s="87"/>
      <c r="AH79" s="87"/>
      <c r="AI79" s="87"/>
      <c r="AJ79" s="87"/>
      <c r="AK79" s="87"/>
      <c r="AL79" s="87"/>
      <c r="AM79" s="87"/>
      <c r="AN79" s="87"/>
      <c r="AO79" s="87"/>
      <c r="AP79" s="88"/>
      <c r="AQ79" s="5"/>
      <c r="AR79" s="5"/>
      <c r="AS79" s="5"/>
      <c r="AT79" s="5"/>
      <c r="BS79" s="6"/>
      <c r="BT79" s="6"/>
      <c r="BU79" s="6"/>
      <c r="BV79" s="6"/>
      <c r="BW79" s="6"/>
      <c r="BX79" s="6"/>
      <c r="BY79" s="6"/>
      <c r="BZ79" s="6"/>
      <c r="CA79" s="6"/>
      <c r="CB79" s="6"/>
      <c r="CC79" s="6"/>
      <c r="CD79" s="6"/>
      <c r="CE79" s="6"/>
      <c r="CF79" s="6"/>
      <c r="CG79" s="6"/>
      <c r="CH79" s="6"/>
      <c r="CI79" s="6"/>
    </row>
    <row r="80" spans="2:87" s="3" customFormat="1" ht="15.75" customHeight="1">
      <c r="B80" s="32"/>
      <c r="C80" s="89" t="s">
        <v>183</v>
      </c>
      <c r="D80" s="90"/>
      <c r="E80" s="90"/>
      <c r="F80" s="90"/>
      <c r="G80" s="90"/>
      <c r="H80" s="90"/>
      <c r="I80" s="90"/>
      <c r="J80" s="90"/>
      <c r="K80" s="90"/>
      <c r="L80" s="90"/>
      <c r="M80" s="90"/>
      <c r="N80" s="721"/>
      <c r="O80" s="721"/>
      <c r="P80" s="721"/>
      <c r="Q80" s="721"/>
      <c r="R80" s="721"/>
      <c r="S80" s="722"/>
      <c r="T80" s="739" t="s">
        <v>330</v>
      </c>
      <c r="U80" s="740"/>
      <c r="V80" s="741"/>
      <c r="W80" s="737" t="s">
        <v>200</v>
      </c>
      <c r="X80" s="738"/>
      <c r="Y80" s="738"/>
      <c r="Z80" s="738"/>
      <c r="AA80" s="738"/>
      <c r="AB80" s="738"/>
      <c r="AC80" s="738"/>
      <c r="AD80" s="738"/>
      <c r="AE80" s="738"/>
      <c r="AF80" s="616" t="s">
        <v>261</v>
      </c>
      <c r="AG80" s="617"/>
      <c r="AH80" s="617"/>
      <c r="AI80" s="617"/>
      <c r="AJ80" s="617"/>
      <c r="AK80" s="617"/>
      <c r="AL80" s="617"/>
      <c r="AM80" s="617"/>
      <c r="AN80" s="617"/>
      <c r="AO80" s="617"/>
      <c r="AP80" s="618"/>
      <c r="AQ80" s="5"/>
      <c r="AR80" s="5"/>
      <c r="AS80" s="5"/>
      <c r="AT80" s="5"/>
      <c r="BS80" s="6"/>
      <c r="BT80" s="6"/>
      <c r="BU80" s="6"/>
      <c r="BV80" s="6"/>
      <c r="BW80" s="6"/>
      <c r="BX80" s="6"/>
      <c r="BY80" s="6"/>
      <c r="BZ80" s="6"/>
      <c r="CA80" s="6"/>
      <c r="CB80" s="6"/>
      <c r="CC80" s="6"/>
      <c r="CD80" s="6"/>
      <c r="CE80" s="6"/>
      <c r="CF80" s="6"/>
      <c r="CG80" s="6"/>
      <c r="CH80" s="6"/>
      <c r="CI80" s="6"/>
    </row>
    <row r="81" spans="2:87" s="3" customFormat="1" ht="15.75" customHeight="1">
      <c r="B81" s="32"/>
      <c r="C81" s="58"/>
      <c r="D81" s="22"/>
      <c r="E81" s="22"/>
      <c r="F81" s="22"/>
      <c r="G81" s="22"/>
      <c r="H81" s="22"/>
      <c r="I81" s="22"/>
      <c r="J81" s="22"/>
      <c r="K81" s="22"/>
      <c r="L81" s="22"/>
      <c r="M81" s="22"/>
      <c r="N81" s="22"/>
      <c r="O81" s="22"/>
      <c r="P81" s="22"/>
      <c r="Q81" s="22"/>
      <c r="R81" s="22"/>
      <c r="S81" s="52"/>
      <c r="T81" s="612" t="s">
        <v>133</v>
      </c>
      <c r="U81" s="534"/>
      <c r="V81" s="726"/>
      <c r="W81" s="620" t="s">
        <v>201</v>
      </c>
      <c r="X81" s="550"/>
      <c r="Y81" s="550"/>
      <c r="Z81" s="551"/>
      <c r="AA81" s="552" t="s">
        <v>184</v>
      </c>
      <c r="AB81" s="554"/>
      <c r="AC81" s="534" t="s">
        <v>379</v>
      </c>
      <c r="AD81" s="534"/>
      <c r="AE81" s="534"/>
      <c r="AF81" s="4"/>
      <c r="AG81" s="5"/>
      <c r="AH81" s="5"/>
      <c r="AI81" s="5"/>
      <c r="AJ81" s="5"/>
      <c r="AK81" s="5"/>
      <c r="AL81" s="5"/>
      <c r="AM81" s="5"/>
      <c r="AN81" s="5"/>
      <c r="AO81" s="5"/>
      <c r="AP81" s="19"/>
      <c r="AQ81" s="5"/>
      <c r="AR81" s="5"/>
      <c r="AS81" s="5"/>
      <c r="AT81" s="5"/>
      <c r="BS81" s="6"/>
      <c r="BT81" s="6"/>
      <c r="BU81" s="6"/>
      <c r="BV81" s="6"/>
      <c r="BW81" s="6"/>
      <c r="BX81" s="6"/>
      <c r="BY81" s="6"/>
      <c r="BZ81" s="6"/>
      <c r="CA81" s="6"/>
      <c r="CB81" s="6"/>
      <c r="CC81" s="6"/>
      <c r="CD81" s="6"/>
      <c r="CE81" s="6"/>
      <c r="CF81" s="6"/>
      <c r="CG81" s="6"/>
      <c r="CH81" s="6"/>
      <c r="CI81" s="6"/>
    </row>
    <row r="82" spans="2:87" s="3" customFormat="1" ht="15.75" customHeight="1">
      <c r="B82" s="32"/>
      <c r="C82" s="58"/>
      <c r="D82" s="22"/>
      <c r="E82" s="22"/>
      <c r="F82" s="22"/>
      <c r="G82" s="22"/>
      <c r="H82" s="22"/>
      <c r="I82" s="22"/>
      <c r="J82" s="22"/>
      <c r="K82" s="22"/>
      <c r="L82" s="22"/>
      <c r="M82" s="22"/>
      <c r="N82" s="22"/>
      <c r="O82" s="22"/>
      <c r="P82" s="22"/>
      <c r="Q82" s="22"/>
      <c r="R82" s="22"/>
      <c r="S82" s="52"/>
      <c r="T82" s="51" t="s">
        <v>341</v>
      </c>
      <c r="U82" s="22"/>
      <c r="V82" s="91"/>
      <c r="W82" s="533" t="s">
        <v>184</v>
      </c>
      <c r="X82" s="534"/>
      <c r="Y82" s="552" t="s">
        <v>162</v>
      </c>
      <c r="Z82" s="554"/>
      <c r="AA82" s="55"/>
      <c r="AB82" s="57"/>
      <c r="AC82" s="534"/>
      <c r="AD82" s="534"/>
      <c r="AE82" s="534"/>
      <c r="AF82" s="4"/>
      <c r="AG82" s="5"/>
      <c r="AH82" s="5"/>
      <c r="AI82" s="5"/>
      <c r="AJ82" s="5"/>
      <c r="AK82" s="5"/>
      <c r="AL82" s="5"/>
      <c r="AM82" s="5"/>
      <c r="AN82" s="5"/>
      <c r="AO82" s="5"/>
      <c r="AP82" s="19"/>
      <c r="AQ82" s="5"/>
      <c r="AR82" s="5"/>
      <c r="AS82" s="5"/>
      <c r="AT82" s="5"/>
      <c r="BS82" s="6"/>
      <c r="BT82" s="6"/>
      <c r="BU82" s="6"/>
      <c r="BV82" s="6"/>
      <c r="BW82" s="6"/>
      <c r="BX82" s="6"/>
      <c r="BY82" s="6"/>
      <c r="BZ82" s="6"/>
      <c r="CA82" s="6"/>
      <c r="CB82" s="6"/>
      <c r="CC82" s="6"/>
      <c r="CD82" s="6"/>
      <c r="CE82" s="6"/>
      <c r="CF82" s="6"/>
      <c r="CG82" s="6"/>
      <c r="CH82" s="6"/>
      <c r="CI82" s="6"/>
    </row>
    <row r="83" spans="2:87" s="3" customFormat="1" ht="15.75" customHeight="1">
      <c r="B83" s="32"/>
      <c r="C83" s="58"/>
      <c r="D83" s="22"/>
      <c r="E83" s="22"/>
      <c r="F83" s="22"/>
      <c r="G83" s="22"/>
      <c r="H83" s="22"/>
      <c r="I83" s="22"/>
      <c r="J83" s="22"/>
      <c r="K83" s="22"/>
      <c r="L83" s="22"/>
      <c r="M83" s="22"/>
      <c r="N83" s="22"/>
      <c r="O83" s="22"/>
      <c r="P83" s="22"/>
      <c r="Q83" s="22"/>
      <c r="R83" s="22"/>
      <c r="S83" s="52"/>
      <c r="T83" s="51"/>
      <c r="U83" s="22"/>
      <c r="V83" s="91"/>
      <c r="W83" s="92"/>
      <c r="X83" s="56"/>
      <c r="Y83" s="612" t="s">
        <v>166</v>
      </c>
      <c r="Z83" s="535"/>
      <c r="AA83" s="55"/>
      <c r="AB83" s="57"/>
      <c r="AC83" s="534"/>
      <c r="AD83" s="534"/>
      <c r="AE83" s="534"/>
      <c r="AF83" s="4"/>
      <c r="AG83" s="5"/>
      <c r="AH83" s="5"/>
      <c r="AI83" s="5"/>
      <c r="AJ83" s="5"/>
      <c r="AK83" s="5"/>
      <c r="AL83" s="5"/>
      <c r="AM83" s="5"/>
      <c r="AN83" s="5"/>
      <c r="AO83" s="5"/>
      <c r="AP83" s="19"/>
      <c r="AQ83" s="5"/>
      <c r="AR83" s="5"/>
      <c r="AS83" s="5"/>
      <c r="AT83" s="5"/>
      <c r="BS83" s="6"/>
      <c r="BT83" s="6"/>
      <c r="BU83" s="6"/>
      <c r="BV83" s="6"/>
      <c r="BW83" s="6"/>
      <c r="BX83" s="6"/>
      <c r="BY83" s="6"/>
      <c r="BZ83" s="6"/>
      <c r="CA83" s="6"/>
      <c r="CB83" s="6"/>
      <c r="CC83" s="6"/>
      <c r="CD83" s="6"/>
      <c r="CE83" s="6"/>
      <c r="CF83" s="6"/>
      <c r="CG83" s="6"/>
      <c r="CH83" s="6"/>
      <c r="CI83" s="6"/>
    </row>
    <row r="84" spans="2:87" s="3" customFormat="1" ht="15.75" customHeight="1" thickBot="1">
      <c r="B84" s="60" t="s">
        <v>189</v>
      </c>
      <c r="C84" s="61"/>
      <c r="D84" s="62"/>
      <c r="E84" s="62"/>
      <c r="F84" s="62"/>
      <c r="G84" s="62"/>
      <c r="H84" s="62"/>
      <c r="I84" s="62"/>
      <c r="J84" s="62"/>
      <c r="K84" s="62"/>
      <c r="L84" s="62"/>
      <c r="M84" s="62"/>
      <c r="N84" s="62"/>
      <c r="O84" s="62"/>
      <c r="P84" s="62"/>
      <c r="Q84" s="62"/>
      <c r="R84" s="62"/>
      <c r="S84" s="64"/>
      <c r="T84" s="63"/>
      <c r="U84" s="62"/>
      <c r="V84" s="93"/>
      <c r="W84" s="727" t="s">
        <v>180</v>
      </c>
      <c r="X84" s="543"/>
      <c r="Y84" s="542" t="s">
        <v>179</v>
      </c>
      <c r="Z84" s="613"/>
      <c r="AA84" s="542" t="s">
        <v>180</v>
      </c>
      <c r="AB84" s="613"/>
      <c r="AC84" s="543" t="s">
        <v>223</v>
      </c>
      <c r="AD84" s="543"/>
      <c r="AE84" s="543"/>
      <c r="AF84" s="83"/>
      <c r="AG84" s="84"/>
      <c r="AH84" s="84"/>
      <c r="AI84" s="84"/>
      <c r="AJ84" s="84"/>
      <c r="AK84" s="84"/>
      <c r="AL84" s="84"/>
      <c r="AM84" s="84"/>
      <c r="AN84" s="84"/>
      <c r="AO84" s="84"/>
      <c r="AP84" s="85"/>
      <c r="AQ84" s="5"/>
      <c r="AR84" s="5"/>
      <c r="AS84" s="5"/>
      <c r="AT84" s="5"/>
      <c r="BS84" s="6"/>
      <c r="BT84" s="6"/>
      <c r="BU84" s="6"/>
      <c r="BV84" s="6"/>
      <c r="BW84" s="6"/>
      <c r="BX84" s="6"/>
      <c r="BY84" s="6"/>
      <c r="BZ84" s="6"/>
      <c r="CA84" s="6"/>
      <c r="CB84" s="6"/>
      <c r="CC84" s="6"/>
      <c r="CD84" s="6"/>
      <c r="CE84" s="6"/>
      <c r="CF84" s="6"/>
      <c r="CG84" s="6"/>
      <c r="CH84" s="6"/>
      <c r="CI84" s="6"/>
    </row>
    <row r="85" spans="2:87" s="3" customFormat="1" ht="15.75" customHeight="1">
      <c r="B85" s="94">
        <v>1</v>
      </c>
      <c r="C85" s="555"/>
      <c r="D85" s="556"/>
      <c r="E85" s="556"/>
      <c r="F85" s="556"/>
      <c r="G85" s="556"/>
      <c r="H85" s="556"/>
      <c r="I85" s="556"/>
      <c r="J85" s="556"/>
      <c r="K85" s="556"/>
      <c r="L85" s="556"/>
      <c r="M85" s="557"/>
      <c r="N85" s="745"/>
      <c r="O85" s="746"/>
      <c r="P85" s="746"/>
      <c r="Q85" s="746"/>
      <c r="R85" s="746"/>
      <c r="S85" s="747"/>
      <c r="T85" s="723"/>
      <c r="U85" s="724"/>
      <c r="V85" s="725"/>
      <c r="W85" s="525"/>
      <c r="X85" s="526"/>
      <c r="Y85" s="715"/>
      <c r="Z85" s="715"/>
      <c r="AA85" s="526"/>
      <c r="AB85" s="526"/>
      <c r="AC85" s="591">
        <f>IF(AND(NOT(C85=""),NOT(T85="")),W85*Y85*AA85,"")</f>
      </c>
      <c r="AD85" s="592"/>
      <c r="AE85" s="593"/>
      <c r="AF85" s="1058" t="s">
        <v>423</v>
      </c>
      <c r="AG85" s="1070"/>
      <c r="AH85" s="1070"/>
      <c r="AI85" s="1070"/>
      <c r="AJ85" s="1070"/>
      <c r="AK85" s="1070"/>
      <c r="AL85" s="1070"/>
      <c r="AM85" s="1070"/>
      <c r="AN85" s="1070"/>
      <c r="AO85" s="1070"/>
      <c r="AP85" s="1071"/>
      <c r="AQ85" s="5"/>
      <c r="AR85" s="5"/>
      <c r="AS85" s="5"/>
      <c r="AT85" s="5"/>
      <c r="BS85" s="6"/>
      <c r="BT85" s="6"/>
      <c r="BU85" s="6"/>
      <c r="BV85" s="6"/>
      <c r="BW85" s="6"/>
      <c r="BX85" s="6"/>
      <c r="BY85" s="6"/>
      <c r="BZ85" s="6"/>
      <c r="CA85" s="6"/>
      <c r="CB85" s="6"/>
      <c r="CC85" s="6"/>
      <c r="CD85" s="6"/>
      <c r="CE85" s="6"/>
      <c r="CF85" s="6"/>
      <c r="CG85" s="6"/>
      <c r="CH85" s="6"/>
      <c r="CI85" s="6"/>
    </row>
    <row r="86" spans="2:87" s="3" customFormat="1" ht="15.75" customHeight="1">
      <c r="B86" s="95">
        <f>B85+1</f>
        <v>2</v>
      </c>
      <c r="C86" s="495"/>
      <c r="D86" s="545"/>
      <c r="E86" s="545"/>
      <c r="F86" s="545"/>
      <c r="G86" s="545"/>
      <c r="H86" s="545"/>
      <c r="I86" s="545"/>
      <c r="J86" s="545"/>
      <c r="K86" s="545"/>
      <c r="L86" s="545"/>
      <c r="M86" s="546"/>
      <c r="N86" s="603"/>
      <c r="O86" s="496"/>
      <c r="P86" s="496"/>
      <c r="Q86" s="496"/>
      <c r="R86" s="496"/>
      <c r="S86" s="497"/>
      <c r="T86" s="527"/>
      <c r="U86" s="528"/>
      <c r="V86" s="529"/>
      <c r="W86" s="525"/>
      <c r="X86" s="526"/>
      <c r="Y86" s="715"/>
      <c r="Z86" s="715"/>
      <c r="AA86" s="526"/>
      <c r="AB86" s="526"/>
      <c r="AC86" s="594">
        <f aca="true" t="shared" si="0" ref="AC86:AC104">IF(AND(NOT(C86=""),NOT(T86="")),W86*Y86*AA86,"")</f>
      </c>
      <c r="AD86" s="595"/>
      <c r="AE86" s="596"/>
      <c r="AF86" s="1072"/>
      <c r="AG86" s="1073"/>
      <c r="AH86" s="1073"/>
      <c r="AI86" s="1073"/>
      <c r="AJ86" s="1073"/>
      <c r="AK86" s="1073"/>
      <c r="AL86" s="1073"/>
      <c r="AM86" s="1073"/>
      <c r="AN86" s="1073"/>
      <c r="AO86" s="1073"/>
      <c r="AP86" s="1074"/>
      <c r="AQ86" s="5"/>
      <c r="AR86" s="5"/>
      <c r="AS86" s="5"/>
      <c r="AT86" s="5"/>
      <c r="BS86" s="6"/>
      <c r="BT86" s="6"/>
      <c r="BU86" s="6"/>
      <c r="BV86" s="6"/>
      <c r="BW86" s="6"/>
      <c r="BX86" s="6"/>
      <c r="BY86" s="6"/>
      <c r="BZ86" s="6"/>
      <c r="CA86" s="6"/>
      <c r="CB86" s="6"/>
      <c r="CC86" s="6"/>
      <c r="CD86" s="6"/>
      <c r="CE86" s="6"/>
      <c r="CF86" s="6"/>
      <c r="CG86" s="6"/>
      <c r="CH86" s="6"/>
      <c r="CI86" s="6"/>
    </row>
    <row r="87" spans="2:87" s="3" customFormat="1" ht="15.75" customHeight="1">
      <c r="B87" s="95">
        <f aca="true" t="shared" si="1" ref="B87:B104">B86+1</f>
        <v>3</v>
      </c>
      <c r="C87" s="495"/>
      <c r="D87" s="545"/>
      <c r="E87" s="545"/>
      <c r="F87" s="545"/>
      <c r="G87" s="545"/>
      <c r="H87" s="545"/>
      <c r="I87" s="545"/>
      <c r="J87" s="545"/>
      <c r="K87" s="545"/>
      <c r="L87" s="545"/>
      <c r="M87" s="546"/>
      <c r="N87" s="603"/>
      <c r="O87" s="496"/>
      <c r="P87" s="496"/>
      <c r="Q87" s="496"/>
      <c r="R87" s="496"/>
      <c r="S87" s="497"/>
      <c r="T87" s="527"/>
      <c r="U87" s="528"/>
      <c r="V87" s="529"/>
      <c r="W87" s="525"/>
      <c r="X87" s="526"/>
      <c r="Y87" s="715"/>
      <c r="Z87" s="715"/>
      <c r="AA87" s="526"/>
      <c r="AB87" s="526"/>
      <c r="AC87" s="594">
        <f t="shared" si="0"/>
      </c>
      <c r="AD87" s="595"/>
      <c r="AE87" s="596"/>
      <c r="AF87" s="1072"/>
      <c r="AG87" s="1073"/>
      <c r="AH87" s="1073"/>
      <c r="AI87" s="1073"/>
      <c r="AJ87" s="1073"/>
      <c r="AK87" s="1073"/>
      <c r="AL87" s="1073"/>
      <c r="AM87" s="1073"/>
      <c r="AN87" s="1073"/>
      <c r="AO87" s="1073"/>
      <c r="AP87" s="1074"/>
      <c r="AQ87" s="5"/>
      <c r="AR87" s="5"/>
      <c r="AS87" s="5"/>
      <c r="AT87" s="5"/>
      <c r="BS87" s="6"/>
      <c r="BT87" s="6"/>
      <c r="BU87" s="6"/>
      <c r="BV87" s="6"/>
      <c r="BW87" s="6"/>
      <c r="BX87" s="6"/>
      <c r="BY87" s="6"/>
      <c r="BZ87" s="6"/>
      <c r="CA87" s="6"/>
      <c r="CB87" s="6"/>
      <c r="CC87" s="6"/>
      <c r="CD87" s="6"/>
      <c r="CE87" s="6"/>
      <c r="CF87" s="6"/>
      <c r="CG87" s="6"/>
      <c r="CH87" s="6"/>
      <c r="CI87" s="6"/>
    </row>
    <row r="88" spans="2:87" s="3" customFormat="1" ht="15.75" customHeight="1">
      <c r="B88" s="95">
        <f t="shared" si="1"/>
        <v>4</v>
      </c>
      <c r="C88" s="495"/>
      <c r="D88" s="545"/>
      <c r="E88" s="545"/>
      <c r="F88" s="545"/>
      <c r="G88" s="545"/>
      <c r="H88" s="545"/>
      <c r="I88" s="545"/>
      <c r="J88" s="545"/>
      <c r="K88" s="545"/>
      <c r="L88" s="545"/>
      <c r="M88" s="546"/>
      <c r="N88" s="603"/>
      <c r="O88" s="496"/>
      <c r="P88" s="496"/>
      <c r="Q88" s="496"/>
      <c r="R88" s="496"/>
      <c r="S88" s="497"/>
      <c r="T88" s="527"/>
      <c r="U88" s="528"/>
      <c r="V88" s="529"/>
      <c r="W88" s="525"/>
      <c r="X88" s="526"/>
      <c r="Y88" s="715"/>
      <c r="Z88" s="715"/>
      <c r="AA88" s="526"/>
      <c r="AB88" s="526"/>
      <c r="AC88" s="594">
        <f t="shared" si="0"/>
      </c>
      <c r="AD88" s="595"/>
      <c r="AE88" s="596"/>
      <c r="AF88" s="1072"/>
      <c r="AG88" s="1073"/>
      <c r="AH88" s="1073"/>
      <c r="AI88" s="1073"/>
      <c r="AJ88" s="1073"/>
      <c r="AK88" s="1073"/>
      <c r="AL88" s="1073"/>
      <c r="AM88" s="1073"/>
      <c r="AN88" s="1073"/>
      <c r="AO88" s="1073"/>
      <c r="AP88" s="1074"/>
      <c r="AQ88" s="5"/>
      <c r="AR88" s="5"/>
      <c r="AS88" s="5"/>
      <c r="AT88" s="5"/>
      <c r="BS88" s="6"/>
      <c r="BT88" s="6"/>
      <c r="BU88" s="6"/>
      <c r="BV88" s="6"/>
      <c r="BW88" s="6"/>
      <c r="BX88" s="6"/>
      <c r="BY88" s="6"/>
      <c r="BZ88" s="6"/>
      <c r="CA88" s="6"/>
      <c r="CB88" s="6"/>
      <c r="CC88" s="6"/>
      <c r="CD88" s="6"/>
      <c r="CE88" s="6"/>
      <c r="CF88" s="6"/>
      <c r="CG88" s="6"/>
      <c r="CH88" s="6"/>
      <c r="CI88" s="6"/>
    </row>
    <row r="89" spans="2:87" s="3" customFormat="1" ht="15.75" customHeight="1">
      <c r="B89" s="95">
        <f t="shared" si="1"/>
        <v>5</v>
      </c>
      <c r="C89" s="495"/>
      <c r="D89" s="545"/>
      <c r="E89" s="545"/>
      <c r="F89" s="545"/>
      <c r="G89" s="545"/>
      <c r="H89" s="545"/>
      <c r="I89" s="545"/>
      <c r="J89" s="545"/>
      <c r="K89" s="545"/>
      <c r="L89" s="545"/>
      <c r="M89" s="546"/>
      <c r="N89" s="603"/>
      <c r="O89" s="496"/>
      <c r="P89" s="496"/>
      <c r="Q89" s="496"/>
      <c r="R89" s="496"/>
      <c r="S89" s="497"/>
      <c r="T89" s="527"/>
      <c r="U89" s="528"/>
      <c r="V89" s="529"/>
      <c r="W89" s="525"/>
      <c r="X89" s="526"/>
      <c r="Y89" s="715"/>
      <c r="Z89" s="715"/>
      <c r="AA89" s="526"/>
      <c r="AB89" s="526"/>
      <c r="AC89" s="594">
        <f t="shared" si="0"/>
      </c>
      <c r="AD89" s="595"/>
      <c r="AE89" s="596"/>
      <c r="AF89" s="1072"/>
      <c r="AG89" s="1073"/>
      <c r="AH89" s="1073"/>
      <c r="AI89" s="1073"/>
      <c r="AJ89" s="1073"/>
      <c r="AK89" s="1073"/>
      <c r="AL89" s="1073"/>
      <c r="AM89" s="1073"/>
      <c r="AN89" s="1073"/>
      <c r="AO89" s="1073"/>
      <c r="AP89" s="1074"/>
      <c r="AQ89" s="5"/>
      <c r="AR89" s="5"/>
      <c r="AS89" s="5"/>
      <c r="AT89" s="5"/>
      <c r="BS89" s="6"/>
      <c r="BT89" s="6"/>
      <c r="BU89" s="6"/>
      <c r="BV89" s="6"/>
      <c r="BW89" s="6"/>
      <c r="BX89" s="6"/>
      <c r="BY89" s="6"/>
      <c r="BZ89" s="6"/>
      <c r="CA89" s="6"/>
      <c r="CB89" s="6"/>
      <c r="CC89" s="6"/>
      <c r="CD89" s="6"/>
      <c r="CE89" s="6"/>
      <c r="CF89" s="6"/>
      <c r="CG89" s="6"/>
      <c r="CH89" s="6"/>
      <c r="CI89" s="6"/>
    </row>
    <row r="90" spans="2:87" s="3" customFormat="1" ht="15.75" customHeight="1">
      <c r="B90" s="95">
        <f t="shared" si="1"/>
        <v>6</v>
      </c>
      <c r="C90" s="495"/>
      <c r="D90" s="545"/>
      <c r="E90" s="545"/>
      <c r="F90" s="545"/>
      <c r="G90" s="545"/>
      <c r="H90" s="545"/>
      <c r="I90" s="545"/>
      <c r="J90" s="545"/>
      <c r="K90" s="545"/>
      <c r="L90" s="545"/>
      <c r="M90" s="546"/>
      <c r="N90" s="603"/>
      <c r="O90" s="496"/>
      <c r="P90" s="496"/>
      <c r="Q90" s="496"/>
      <c r="R90" s="496"/>
      <c r="S90" s="497"/>
      <c r="T90" s="527"/>
      <c r="U90" s="528"/>
      <c r="V90" s="529"/>
      <c r="W90" s="525"/>
      <c r="X90" s="526"/>
      <c r="Y90" s="715"/>
      <c r="Z90" s="715"/>
      <c r="AA90" s="526"/>
      <c r="AB90" s="526"/>
      <c r="AC90" s="594">
        <f t="shared" si="0"/>
      </c>
      <c r="AD90" s="595"/>
      <c r="AE90" s="596"/>
      <c r="AF90" s="1075"/>
      <c r="AG90" s="1076"/>
      <c r="AH90" s="1076"/>
      <c r="AI90" s="1076"/>
      <c r="AJ90" s="1076"/>
      <c r="AK90" s="1076"/>
      <c r="AL90" s="1076"/>
      <c r="AM90" s="1076"/>
      <c r="AN90" s="1076"/>
      <c r="AO90" s="1076"/>
      <c r="AP90" s="1077"/>
      <c r="AQ90" s="5"/>
      <c r="AR90" s="5"/>
      <c r="AS90" s="5"/>
      <c r="AT90" s="5"/>
      <c r="BS90" s="6"/>
      <c r="BT90" s="6"/>
      <c r="BU90" s="6"/>
      <c r="BV90" s="6"/>
      <c r="BW90" s="6"/>
      <c r="BX90" s="6"/>
      <c r="BY90" s="6"/>
      <c r="BZ90" s="6"/>
      <c r="CA90" s="6"/>
      <c r="CB90" s="6"/>
      <c r="CC90" s="6"/>
      <c r="CD90" s="6"/>
      <c r="CE90" s="6"/>
      <c r="CF90" s="6"/>
      <c r="CG90" s="6"/>
      <c r="CH90" s="6"/>
      <c r="CI90" s="6"/>
    </row>
    <row r="91" spans="2:87" s="3" customFormat="1" ht="15.75" customHeight="1">
      <c r="B91" s="95">
        <f t="shared" si="1"/>
        <v>7</v>
      </c>
      <c r="C91" s="495"/>
      <c r="D91" s="545"/>
      <c r="E91" s="545"/>
      <c r="F91" s="545"/>
      <c r="G91" s="545"/>
      <c r="H91" s="545"/>
      <c r="I91" s="545"/>
      <c r="J91" s="545"/>
      <c r="K91" s="545"/>
      <c r="L91" s="545"/>
      <c r="M91" s="546"/>
      <c r="N91" s="603"/>
      <c r="O91" s="496"/>
      <c r="P91" s="496"/>
      <c r="Q91" s="496"/>
      <c r="R91" s="496"/>
      <c r="S91" s="497"/>
      <c r="T91" s="527"/>
      <c r="U91" s="528"/>
      <c r="V91" s="529"/>
      <c r="W91" s="525"/>
      <c r="X91" s="526"/>
      <c r="Y91" s="715"/>
      <c r="Z91" s="715"/>
      <c r="AA91" s="526"/>
      <c r="AB91" s="526"/>
      <c r="AC91" s="594">
        <f t="shared" si="0"/>
      </c>
      <c r="AD91" s="595"/>
      <c r="AE91" s="596"/>
      <c r="AF91" s="1075"/>
      <c r="AG91" s="1076"/>
      <c r="AH91" s="1076"/>
      <c r="AI91" s="1076"/>
      <c r="AJ91" s="1076"/>
      <c r="AK91" s="1076"/>
      <c r="AL91" s="1076"/>
      <c r="AM91" s="1076"/>
      <c r="AN91" s="1076"/>
      <c r="AO91" s="1076"/>
      <c r="AP91" s="1077"/>
      <c r="AQ91" s="5"/>
      <c r="AR91" s="5"/>
      <c r="AS91" s="5"/>
      <c r="AT91" s="5"/>
      <c r="BS91" s="6"/>
      <c r="BT91" s="6"/>
      <c r="BU91" s="6"/>
      <c r="BV91" s="6"/>
      <c r="BW91" s="6"/>
      <c r="BX91" s="6"/>
      <c r="BY91" s="6"/>
      <c r="BZ91" s="6"/>
      <c r="CA91" s="6"/>
      <c r="CB91" s="6"/>
      <c r="CC91" s="6"/>
      <c r="CD91" s="6"/>
      <c r="CE91" s="6"/>
      <c r="CF91" s="6"/>
      <c r="CG91" s="6"/>
      <c r="CH91" s="6"/>
      <c r="CI91" s="6"/>
    </row>
    <row r="92" spans="2:87" s="3" customFormat="1" ht="15.75" customHeight="1">
      <c r="B92" s="95">
        <f t="shared" si="1"/>
        <v>8</v>
      </c>
      <c r="C92" s="495"/>
      <c r="D92" s="545"/>
      <c r="E92" s="545"/>
      <c r="F92" s="545"/>
      <c r="G92" s="545"/>
      <c r="H92" s="545"/>
      <c r="I92" s="545"/>
      <c r="J92" s="545"/>
      <c r="K92" s="545"/>
      <c r="L92" s="545"/>
      <c r="M92" s="546"/>
      <c r="N92" s="603"/>
      <c r="O92" s="496"/>
      <c r="P92" s="496"/>
      <c r="Q92" s="496"/>
      <c r="R92" s="496"/>
      <c r="S92" s="497"/>
      <c r="T92" s="527"/>
      <c r="U92" s="528"/>
      <c r="V92" s="529"/>
      <c r="W92" s="525"/>
      <c r="X92" s="526"/>
      <c r="Y92" s="715"/>
      <c r="Z92" s="715"/>
      <c r="AA92" s="526"/>
      <c r="AB92" s="526"/>
      <c r="AC92" s="594">
        <f t="shared" si="0"/>
      </c>
      <c r="AD92" s="595"/>
      <c r="AE92" s="596"/>
      <c r="AF92" s="1067" t="s">
        <v>340</v>
      </c>
      <c r="AG92" s="1068"/>
      <c r="AH92" s="1068"/>
      <c r="AI92" s="1068"/>
      <c r="AJ92" s="1068"/>
      <c r="AK92" s="1068"/>
      <c r="AL92" s="1068"/>
      <c r="AM92" s="1068"/>
      <c r="AN92" s="1068"/>
      <c r="AO92" s="1068"/>
      <c r="AP92" s="1069"/>
      <c r="AQ92" s="5"/>
      <c r="AR92" s="5"/>
      <c r="AS92" s="5"/>
      <c r="AT92" s="5"/>
      <c r="BS92" s="6"/>
      <c r="BT92" s="6"/>
      <c r="BU92" s="6"/>
      <c r="BV92" s="6"/>
      <c r="BW92" s="6"/>
      <c r="BX92" s="6"/>
      <c r="BY92" s="6"/>
      <c r="BZ92" s="6"/>
      <c r="CA92" s="6"/>
      <c r="CB92" s="6"/>
      <c r="CC92" s="6"/>
      <c r="CD92" s="6"/>
      <c r="CE92" s="6"/>
      <c r="CF92" s="6"/>
      <c r="CG92" s="6"/>
      <c r="CH92" s="6"/>
      <c r="CI92" s="6"/>
    </row>
    <row r="93" spans="2:87" s="3" customFormat="1" ht="15.75" customHeight="1">
      <c r="B93" s="95">
        <f t="shared" si="1"/>
        <v>9</v>
      </c>
      <c r="C93" s="495"/>
      <c r="D93" s="545"/>
      <c r="E93" s="545"/>
      <c r="F93" s="545"/>
      <c r="G93" s="545"/>
      <c r="H93" s="545"/>
      <c r="I93" s="545"/>
      <c r="J93" s="545"/>
      <c r="K93" s="545"/>
      <c r="L93" s="545"/>
      <c r="M93" s="546"/>
      <c r="N93" s="603"/>
      <c r="O93" s="496"/>
      <c r="P93" s="496"/>
      <c r="Q93" s="496"/>
      <c r="R93" s="496"/>
      <c r="S93" s="497"/>
      <c r="T93" s="527"/>
      <c r="U93" s="528"/>
      <c r="V93" s="529"/>
      <c r="W93" s="525"/>
      <c r="X93" s="526"/>
      <c r="Y93" s="715"/>
      <c r="Z93" s="715"/>
      <c r="AA93" s="526"/>
      <c r="AB93" s="526"/>
      <c r="AC93" s="594">
        <f t="shared" si="0"/>
      </c>
      <c r="AD93" s="595"/>
      <c r="AE93" s="596"/>
      <c r="AF93" s="1067"/>
      <c r="AG93" s="1068"/>
      <c r="AH93" s="1068"/>
      <c r="AI93" s="1068"/>
      <c r="AJ93" s="1068"/>
      <c r="AK93" s="1068"/>
      <c r="AL93" s="1068"/>
      <c r="AM93" s="1068"/>
      <c r="AN93" s="1068"/>
      <c r="AO93" s="1068"/>
      <c r="AP93" s="1069"/>
      <c r="AQ93" s="5"/>
      <c r="AR93" s="5"/>
      <c r="AS93" s="5"/>
      <c r="AT93" s="5"/>
      <c r="BS93" s="6"/>
      <c r="BT93" s="6"/>
      <c r="BU93" s="6"/>
      <c r="BV93" s="6"/>
      <c r="BW93" s="6"/>
      <c r="BX93" s="6"/>
      <c r="BY93" s="6"/>
      <c r="BZ93" s="6"/>
      <c r="CA93" s="6"/>
      <c r="CB93" s="6"/>
      <c r="CC93" s="6"/>
      <c r="CD93" s="6"/>
      <c r="CE93" s="6"/>
      <c r="CF93" s="6"/>
      <c r="CG93" s="6"/>
      <c r="CH93" s="6"/>
      <c r="CI93" s="6"/>
    </row>
    <row r="94" spans="2:87" s="3" customFormat="1" ht="15.75" customHeight="1">
      <c r="B94" s="95">
        <f t="shared" si="1"/>
        <v>10</v>
      </c>
      <c r="C94" s="495"/>
      <c r="D94" s="545"/>
      <c r="E94" s="545"/>
      <c r="F94" s="545"/>
      <c r="G94" s="545"/>
      <c r="H94" s="545"/>
      <c r="I94" s="545"/>
      <c r="J94" s="545"/>
      <c r="K94" s="545"/>
      <c r="L94" s="545"/>
      <c r="M94" s="546"/>
      <c r="N94" s="603"/>
      <c r="O94" s="496"/>
      <c r="P94" s="496"/>
      <c r="Q94" s="496"/>
      <c r="R94" s="496"/>
      <c r="S94" s="497"/>
      <c r="T94" s="527"/>
      <c r="U94" s="528"/>
      <c r="V94" s="529"/>
      <c r="W94" s="525"/>
      <c r="X94" s="526"/>
      <c r="Y94" s="715"/>
      <c r="Z94" s="715"/>
      <c r="AA94" s="526"/>
      <c r="AB94" s="526"/>
      <c r="AC94" s="594">
        <f t="shared" si="0"/>
      </c>
      <c r="AD94" s="595"/>
      <c r="AE94" s="596"/>
      <c r="AF94" s="1067"/>
      <c r="AG94" s="1068"/>
      <c r="AH94" s="1068"/>
      <c r="AI94" s="1068"/>
      <c r="AJ94" s="1068"/>
      <c r="AK94" s="1068"/>
      <c r="AL94" s="1068"/>
      <c r="AM94" s="1068"/>
      <c r="AN94" s="1068"/>
      <c r="AO94" s="1068"/>
      <c r="AP94" s="1069"/>
      <c r="AQ94" s="5"/>
      <c r="AR94" s="5"/>
      <c r="AS94" s="5"/>
      <c r="AT94" s="5"/>
      <c r="BS94" s="6"/>
      <c r="BT94" s="6"/>
      <c r="BU94" s="6"/>
      <c r="BV94" s="6"/>
      <c r="BW94" s="6"/>
      <c r="BX94" s="6"/>
      <c r="BY94" s="6"/>
      <c r="BZ94" s="6"/>
      <c r="CA94" s="6"/>
      <c r="CB94" s="6"/>
      <c r="CC94" s="6"/>
      <c r="CD94" s="6"/>
      <c r="CE94" s="6"/>
      <c r="CF94" s="6"/>
      <c r="CG94" s="6"/>
      <c r="CH94" s="6"/>
      <c r="CI94" s="6"/>
    </row>
    <row r="95" spans="2:87" s="3" customFormat="1" ht="15.75" customHeight="1">
      <c r="B95" s="95">
        <f t="shared" si="1"/>
        <v>11</v>
      </c>
      <c r="C95" s="495"/>
      <c r="D95" s="545"/>
      <c r="E95" s="545"/>
      <c r="F95" s="545"/>
      <c r="G95" s="545"/>
      <c r="H95" s="545"/>
      <c r="I95" s="545"/>
      <c r="J95" s="545"/>
      <c r="K95" s="545"/>
      <c r="L95" s="545"/>
      <c r="M95" s="546"/>
      <c r="N95" s="603"/>
      <c r="O95" s="496"/>
      <c r="P95" s="496"/>
      <c r="Q95" s="496"/>
      <c r="R95" s="496"/>
      <c r="S95" s="497"/>
      <c r="T95" s="527"/>
      <c r="U95" s="528"/>
      <c r="V95" s="529"/>
      <c r="W95" s="525"/>
      <c r="X95" s="526"/>
      <c r="Y95" s="715"/>
      <c r="Z95" s="715"/>
      <c r="AA95" s="526"/>
      <c r="AB95" s="526"/>
      <c r="AC95" s="594">
        <f t="shared" si="0"/>
      </c>
      <c r="AD95" s="595"/>
      <c r="AE95" s="596"/>
      <c r="AF95" s="1067"/>
      <c r="AG95" s="1068"/>
      <c r="AH95" s="1068"/>
      <c r="AI95" s="1068"/>
      <c r="AJ95" s="1068"/>
      <c r="AK95" s="1068"/>
      <c r="AL95" s="1068"/>
      <c r="AM95" s="1068"/>
      <c r="AN95" s="1068"/>
      <c r="AO95" s="1068"/>
      <c r="AP95" s="1069"/>
      <c r="AQ95" s="5"/>
      <c r="AR95" s="5"/>
      <c r="AS95" s="5"/>
      <c r="AT95" s="5"/>
      <c r="BS95" s="6"/>
      <c r="BT95" s="6"/>
      <c r="BU95" s="6"/>
      <c r="BV95" s="6"/>
      <c r="BW95" s="6"/>
      <c r="BX95" s="6"/>
      <c r="BY95" s="6"/>
      <c r="BZ95" s="6"/>
      <c r="CA95" s="6"/>
      <c r="CB95" s="6"/>
      <c r="CC95" s="6"/>
      <c r="CD95" s="6"/>
      <c r="CE95" s="6"/>
      <c r="CF95" s="6"/>
      <c r="CG95" s="6"/>
      <c r="CH95" s="6"/>
      <c r="CI95" s="6"/>
    </row>
    <row r="96" spans="2:87" s="3" customFormat="1" ht="15.75" customHeight="1">
      <c r="B96" s="95">
        <f t="shared" si="1"/>
        <v>12</v>
      </c>
      <c r="C96" s="495"/>
      <c r="D96" s="545"/>
      <c r="E96" s="545"/>
      <c r="F96" s="545"/>
      <c r="G96" s="545"/>
      <c r="H96" s="545"/>
      <c r="I96" s="545"/>
      <c r="J96" s="545"/>
      <c r="K96" s="545"/>
      <c r="L96" s="545"/>
      <c r="M96" s="546"/>
      <c r="N96" s="603"/>
      <c r="O96" s="496"/>
      <c r="P96" s="496"/>
      <c r="Q96" s="496"/>
      <c r="R96" s="496"/>
      <c r="S96" s="497"/>
      <c r="T96" s="527"/>
      <c r="U96" s="528"/>
      <c r="V96" s="529"/>
      <c r="W96" s="525"/>
      <c r="X96" s="526"/>
      <c r="Y96" s="715"/>
      <c r="Z96" s="715"/>
      <c r="AA96" s="526"/>
      <c r="AB96" s="526"/>
      <c r="AC96" s="594">
        <f t="shared" si="0"/>
      </c>
      <c r="AD96" s="595"/>
      <c r="AE96" s="596"/>
      <c r="AF96" s="1067"/>
      <c r="AG96" s="1068"/>
      <c r="AH96" s="1068"/>
      <c r="AI96" s="1068"/>
      <c r="AJ96" s="1068"/>
      <c r="AK96" s="1068"/>
      <c r="AL96" s="1068"/>
      <c r="AM96" s="1068"/>
      <c r="AN96" s="1068"/>
      <c r="AO96" s="1068"/>
      <c r="AP96" s="1069"/>
      <c r="AQ96" s="5"/>
      <c r="AR96" s="5"/>
      <c r="AS96" s="5"/>
      <c r="AT96" s="5"/>
      <c r="BS96" s="6"/>
      <c r="BT96" s="6"/>
      <c r="BU96" s="6"/>
      <c r="BV96" s="6"/>
      <c r="BW96" s="6"/>
      <c r="BX96" s="6"/>
      <c r="BY96" s="6"/>
      <c r="BZ96" s="6"/>
      <c r="CA96" s="6"/>
      <c r="CB96" s="6"/>
      <c r="CC96" s="6"/>
      <c r="CD96" s="6"/>
      <c r="CE96" s="6"/>
      <c r="CF96" s="6"/>
      <c r="CG96" s="6"/>
      <c r="CH96" s="6"/>
      <c r="CI96" s="6"/>
    </row>
    <row r="97" spans="2:87" s="3" customFormat="1" ht="15.75" customHeight="1">
      <c r="B97" s="95">
        <f t="shared" si="1"/>
        <v>13</v>
      </c>
      <c r="C97" s="495"/>
      <c r="D97" s="545"/>
      <c r="E97" s="545"/>
      <c r="F97" s="545"/>
      <c r="G97" s="545"/>
      <c r="H97" s="545"/>
      <c r="I97" s="545"/>
      <c r="J97" s="545"/>
      <c r="K97" s="545"/>
      <c r="L97" s="545"/>
      <c r="M97" s="546"/>
      <c r="N97" s="603"/>
      <c r="O97" s="496"/>
      <c r="P97" s="496"/>
      <c r="Q97" s="496"/>
      <c r="R97" s="496"/>
      <c r="S97" s="497"/>
      <c r="T97" s="527"/>
      <c r="U97" s="528"/>
      <c r="V97" s="529"/>
      <c r="W97" s="525"/>
      <c r="X97" s="526"/>
      <c r="Y97" s="715"/>
      <c r="Z97" s="715"/>
      <c r="AA97" s="526"/>
      <c r="AB97" s="526"/>
      <c r="AC97" s="594">
        <f t="shared" si="0"/>
      </c>
      <c r="AD97" s="595"/>
      <c r="AE97" s="596"/>
      <c r="AF97" s="1067"/>
      <c r="AG97" s="1068"/>
      <c r="AH97" s="1068"/>
      <c r="AI97" s="1068"/>
      <c r="AJ97" s="1068"/>
      <c r="AK97" s="1068"/>
      <c r="AL97" s="1068"/>
      <c r="AM97" s="1068"/>
      <c r="AN97" s="1068"/>
      <c r="AO97" s="1068"/>
      <c r="AP97" s="1069"/>
      <c r="AQ97" s="5"/>
      <c r="AR97" s="5"/>
      <c r="AS97" s="5"/>
      <c r="AT97" s="5"/>
      <c r="BS97" s="6"/>
      <c r="BT97" s="6"/>
      <c r="BU97" s="6"/>
      <c r="BV97" s="6"/>
      <c r="BW97" s="6"/>
      <c r="BX97" s="6"/>
      <c r="BY97" s="6"/>
      <c r="BZ97" s="6"/>
      <c r="CA97" s="6"/>
      <c r="CB97" s="6"/>
      <c r="CC97" s="6"/>
      <c r="CD97" s="6"/>
      <c r="CE97" s="6"/>
      <c r="CF97" s="6"/>
      <c r="CG97" s="6"/>
      <c r="CH97" s="6"/>
      <c r="CI97" s="6"/>
    </row>
    <row r="98" spans="2:87" s="3" customFormat="1" ht="15.75" customHeight="1">
      <c r="B98" s="95">
        <f t="shared" si="1"/>
        <v>14</v>
      </c>
      <c r="C98" s="495"/>
      <c r="D98" s="545"/>
      <c r="E98" s="545"/>
      <c r="F98" s="545"/>
      <c r="G98" s="545"/>
      <c r="H98" s="545"/>
      <c r="I98" s="545"/>
      <c r="J98" s="545"/>
      <c r="K98" s="545"/>
      <c r="L98" s="545"/>
      <c r="M98" s="546"/>
      <c r="N98" s="603"/>
      <c r="O98" s="496"/>
      <c r="P98" s="496"/>
      <c r="Q98" s="496"/>
      <c r="R98" s="496"/>
      <c r="S98" s="497"/>
      <c r="T98" s="527"/>
      <c r="U98" s="528"/>
      <c r="V98" s="529"/>
      <c r="W98" s="525"/>
      <c r="X98" s="526"/>
      <c r="Y98" s="715"/>
      <c r="Z98" s="715"/>
      <c r="AA98" s="526"/>
      <c r="AB98" s="526"/>
      <c r="AC98" s="594">
        <f t="shared" si="0"/>
      </c>
      <c r="AD98" s="595"/>
      <c r="AE98" s="596"/>
      <c r="AF98" s="4"/>
      <c r="AG98" s="5"/>
      <c r="AH98" s="5"/>
      <c r="AI98" s="5"/>
      <c r="AJ98" s="5"/>
      <c r="AK98" s="5"/>
      <c r="AL98" s="5"/>
      <c r="AM98" s="5"/>
      <c r="AN98" s="5"/>
      <c r="AO98" s="5"/>
      <c r="AP98" s="19"/>
      <c r="AQ98" s="5"/>
      <c r="AR98" s="5"/>
      <c r="AS98" s="5"/>
      <c r="AT98" s="5"/>
      <c r="BS98" s="6"/>
      <c r="BT98" s="6"/>
      <c r="BU98" s="6"/>
      <c r="BV98" s="6"/>
      <c r="BW98" s="6"/>
      <c r="BX98" s="6"/>
      <c r="BY98" s="6"/>
      <c r="BZ98" s="6"/>
      <c r="CA98" s="6"/>
      <c r="CB98" s="6"/>
      <c r="CC98" s="6"/>
      <c r="CD98" s="6"/>
      <c r="CE98" s="6"/>
      <c r="CF98" s="6"/>
      <c r="CG98" s="6"/>
      <c r="CH98" s="6"/>
      <c r="CI98" s="6"/>
    </row>
    <row r="99" spans="2:87" s="3" customFormat="1" ht="15.75" customHeight="1">
      <c r="B99" s="95">
        <f t="shared" si="1"/>
        <v>15</v>
      </c>
      <c r="C99" s="495"/>
      <c r="D99" s="545"/>
      <c r="E99" s="545"/>
      <c r="F99" s="545"/>
      <c r="G99" s="545"/>
      <c r="H99" s="545"/>
      <c r="I99" s="545"/>
      <c r="J99" s="545"/>
      <c r="K99" s="545"/>
      <c r="L99" s="545"/>
      <c r="M99" s="546"/>
      <c r="N99" s="603"/>
      <c r="O99" s="496"/>
      <c r="P99" s="496"/>
      <c r="Q99" s="496"/>
      <c r="R99" s="496"/>
      <c r="S99" s="497"/>
      <c r="T99" s="527"/>
      <c r="U99" s="528"/>
      <c r="V99" s="529"/>
      <c r="W99" s="525"/>
      <c r="X99" s="526"/>
      <c r="Y99" s="715"/>
      <c r="Z99" s="715"/>
      <c r="AA99" s="526"/>
      <c r="AB99" s="526"/>
      <c r="AC99" s="594">
        <f t="shared" si="0"/>
      </c>
      <c r="AD99" s="595"/>
      <c r="AE99" s="596"/>
      <c r="AF99" s="4"/>
      <c r="AG99" s="5"/>
      <c r="AH99" s="5"/>
      <c r="AI99" s="5"/>
      <c r="AJ99" s="5"/>
      <c r="AK99" s="5"/>
      <c r="AL99" s="5"/>
      <c r="AM99" s="5"/>
      <c r="AN99" s="5"/>
      <c r="AO99" s="5"/>
      <c r="AP99" s="19"/>
      <c r="AQ99" s="5"/>
      <c r="AR99" s="5"/>
      <c r="AS99" s="5"/>
      <c r="AT99" s="5"/>
      <c r="BS99" s="6"/>
      <c r="BT99" s="6"/>
      <c r="BU99" s="6"/>
      <c r="BV99" s="6"/>
      <c r="BW99" s="6"/>
      <c r="BX99" s="6"/>
      <c r="BY99" s="6"/>
      <c r="BZ99" s="6"/>
      <c r="CA99" s="6"/>
      <c r="CB99" s="6"/>
      <c r="CC99" s="6"/>
      <c r="CD99" s="6"/>
      <c r="CE99" s="6"/>
      <c r="CF99" s="6"/>
      <c r="CG99" s="6"/>
      <c r="CH99" s="6"/>
      <c r="CI99" s="6"/>
    </row>
    <row r="100" spans="2:87" s="3" customFormat="1" ht="15.75" customHeight="1">
      <c r="B100" s="95">
        <f t="shared" si="1"/>
        <v>16</v>
      </c>
      <c r="C100" s="495"/>
      <c r="D100" s="545"/>
      <c r="E100" s="545"/>
      <c r="F100" s="545"/>
      <c r="G100" s="545"/>
      <c r="H100" s="545"/>
      <c r="I100" s="545"/>
      <c r="J100" s="545"/>
      <c r="K100" s="545"/>
      <c r="L100" s="545"/>
      <c r="M100" s="546"/>
      <c r="N100" s="603"/>
      <c r="O100" s="496"/>
      <c r="P100" s="496"/>
      <c r="Q100" s="496"/>
      <c r="R100" s="496"/>
      <c r="S100" s="497"/>
      <c r="T100" s="527"/>
      <c r="U100" s="528"/>
      <c r="V100" s="529"/>
      <c r="W100" s="525"/>
      <c r="X100" s="526"/>
      <c r="Y100" s="715"/>
      <c r="Z100" s="715"/>
      <c r="AA100" s="526"/>
      <c r="AB100" s="526"/>
      <c r="AC100" s="594">
        <f t="shared" si="0"/>
      </c>
      <c r="AD100" s="595"/>
      <c r="AE100" s="596"/>
      <c r="AF100" s="4"/>
      <c r="AG100" s="5"/>
      <c r="AH100" s="5"/>
      <c r="AI100" s="5"/>
      <c r="AJ100" s="5"/>
      <c r="AK100" s="5"/>
      <c r="AL100" s="5"/>
      <c r="AM100" s="5"/>
      <c r="AN100" s="5"/>
      <c r="AO100" s="5"/>
      <c r="AP100" s="19"/>
      <c r="AQ100" s="5"/>
      <c r="AR100" s="5"/>
      <c r="AS100" s="5"/>
      <c r="AT100" s="5"/>
      <c r="BS100" s="6"/>
      <c r="BT100" s="6"/>
      <c r="BU100" s="6"/>
      <c r="BV100" s="6"/>
      <c r="BW100" s="6"/>
      <c r="BX100" s="6"/>
      <c r="BY100" s="6"/>
      <c r="BZ100" s="6"/>
      <c r="CA100" s="6"/>
      <c r="CB100" s="6"/>
      <c r="CC100" s="6"/>
      <c r="CD100" s="6"/>
      <c r="CE100" s="6"/>
      <c r="CF100" s="6"/>
      <c r="CG100" s="6"/>
      <c r="CH100" s="6"/>
      <c r="CI100" s="6"/>
    </row>
    <row r="101" spans="2:87" s="3" customFormat="1" ht="15.75" customHeight="1">
      <c r="B101" s="95">
        <f t="shared" si="1"/>
        <v>17</v>
      </c>
      <c r="C101" s="495"/>
      <c r="D101" s="545"/>
      <c r="E101" s="545"/>
      <c r="F101" s="545"/>
      <c r="G101" s="545"/>
      <c r="H101" s="545"/>
      <c r="I101" s="545"/>
      <c r="J101" s="545"/>
      <c r="K101" s="545"/>
      <c r="L101" s="545"/>
      <c r="M101" s="546"/>
      <c r="N101" s="603"/>
      <c r="O101" s="496"/>
      <c r="P101" s="496"/>
      <c r="Q101" s="496"/>
      <c r="R101" s="496"/>
      <c r="S101" s="497"/>
      <c r="T101" s="527"/>
      <c r="U101" s="528"/>
      <c r="V101" s="529"/>
      <c r="W101" s="525"/>
      <c r="X101" s="526"/>
      <c r="Y101" s="715"/>
      <c r="Z101" s="715"/>
      <c r="AA101" s="526"/>
      <c r="AB101" s="526"/>
      <c r="AC101" s="594">
        <f t="shared" si="0"/>
      </c>
      <c r="AD101" s="595"/>
      <c r="AE101" s="596"/>
      <c r="AF101" s="4"/>
      <c r="AG101" s="5"/>
      <c r="AH101" s="5"/>
      <c r="AI101" s="5"/>
      <c r="AJ101" s="5"/>
      <c r="AK101" s="5"/>
      <c r="AL101" s="5"/>
      <c r="AM101" s="5"/>
      <c r="AN101" s="5"/>
      <c r="AO101" s="5"/>
      <c r="AP101" s="19"/>
      <c r="AQ101" s="5"/>
      <c r="AR101" s="5"/>
      <c r="AS101" s="5"/>
      <c r="AT101" s="5"/>
      <c r="BS101" s="6"/>
      <c r="BT101" s="6"/>
      <c r="BU101" s="6"/>
      <c r="BV101" s="6"/>
      <c r="BW101" s="6"/>
      <c r="BX101" s="6"/>
      <c r="BY101" s="6"/>
      <c r="BZ101" s="6"/>
      <c r="CA101" s="6"/>
      <c r="CB101" s="6"/>
      <c r="CC101" s="6"/>
      <c r="CD101" s="6"/>
      <c r="CE101" s="6"/>
      <c r="CF101" s="6"/>
      <c r="CG101" s="6"/>
      <c r="CH101" s="6"/>
      <c r="CI101" s="6"/>
    </row>
    <row r="102" spans="2:87" s="3" customFormat="1" ht="15.75" customHeight="1">
      <c r="B102" s="95">
        <f t="shared" si="1"/>
        <v>18</v>
      </c>
      <c r="C102" s="495"/>
      <c r="D102" s="545"/>
      <c r="E102" s="545"/>
      <c r="F102" s="545"/>
      <c r="G102" s="545"/>
      <c r="H102" s="545"/>
      <c r="I102" s="545"/>
      <c r="J102" s="545"/>
      <c r="K102" s="545"/>
      <c r="L102" s="545"/>
      <c r="M102" s="546"/>
      <c r="N102" s="603"/>
      <c r="O102" s="496"/>
      <c r="P102" s="496"/>
      <c r="Q102" s="496"/>
      <c r="R102" s="496"/>
      <c r="S102" s="497"/>
      <c r="T102" s="527"/>
      <c r="U102" s="528"/>
      <c r="V102" s="529"/>
      <c r="W102" s="525"/>
      <c r="X102" s="526"/>
      <c r="Y102" s="715"/>
      <c r="Z102" s="715"/>
      <c r="AA102" s="526"/>
      <c r="AB102" s="526"/>
      <c r="AC102" s="594">
        <f t="shared" si="0"/>
      </c>
      <c r="AD102" s="595"/>
      <c r="AE102" s="596"/>
      <c r="AF102" s="4"/>
      <c r="AG102" s="5"/>
      <c r="AH102" s="5"/>
      <c r="AI102" s="5"/>
      <c r="AJ102" s="5"/>
      <c r="AK102" s="5"/>
      <c r="AL102" s="5"/>
      <c r="AM102" s="5"/>
      <c r="AN102" s="5"/>
      <c r="AO102" s="5"/>
      <c r="AP102" s="19"/>
      <c r="AQ102" s="5"/>
      <c r="AR102" s="5"/>
      <c r="AS102" s="5"/>
      <c r="AT102" s="5"/>
      <c r="BS102" s="6"/>
      <c r="BT102" s="6"/>
      <c r="BU102" s="6"/>
      <c r="BV102" s="6"/>
      <c r="BW102" s="6"/>
      <c r="BX102" s="6"/>
      <c r="BY102" s="6"/>
      <c r="BZ102" s="6"/>
      <c r="CA102" s="6"/>
      <c r="CB102" s="6"/>
      <c r="CC102" s="6"/>
      <c r="CD102" s="6"/>
      <c r="CE102" s="6"/>
      <c r="CF102" s="6"/>
      <c r="CG102" s="6"/>
      <c r="CH102" s="6"/>
      <c r="CI102" s="6"/>
    </row>
    <row r="103" spans="2:87" s="3" customFormat="1" ht="15.75" customHeight="1">
      <c r="B103" s="95">
        <f t="shared" si="1"/>
        <v>19</v>
      </c>
      <c r="C103" s="495"/>
      <c r="D103" s="545"/>
      <c r="E103" s="545"/>
      <c r="F103" s="545"/>
      <c r="G103" s="545"/>
      <c r="H103" s="545"/>
      <c r="I103" s="545"/>
      <c r="J103" s="545"/>
      <c r="K103" s="545"/>
      <c r="L103" s="545"/>
      <c r="M103" s="546"/>
      <c r="N103" s="603"/>
      <c r="O103" s="496"/>
      <c r="P103" s="496"/>
      <c r="Q103" s="496"/>
      <c r="R103" s="496"/>
      <c r="S103" s="497"/>
      <c r="T103" s="527"/>
      <c r="U103" s="528"/>
      <c r="V103" s="529"/>
      <c r="W103" s="525"/>
      <c r="X103" s="526"/>
      <c r="Y103" s="715"/>
      <c r="Z103" s="715"/>
      <c r="AA103" s="526"/>
      <c r="AB103" s="526"/>
      <c r="AC103" s="594">
        <f t="shared" si="0"/>
      </c>
      <c r="AD103" s="595"/>
      <c r="AE103" s="596"/>
      <c r="AF103" s="4"/>
      <c r="AG103" s="5"/>
      <c r="AH103" s="5"/>
      <c r="AI103" s="5"/>
      <c r="AJ103" s="5"/>
      <c r="AK103" s="5"/>
      <c r="AL103" s="5"/>
      <c r="AM103" s="5"/>
      <c r="AN103" s="5"/>
      <c r="AO103" s="5"/>
      <c r="AP103" s="19"/>
      <c r="AQ103" s="5"/>
      <c r="AR103" s="5"/>
      <c r="AS103" s="5"/>
      <c r="AT103" s="5"/>
      <c r="BS103" s="6"/>
      <c r="BT103" s="6"/>
      <c r="BU103" s="6"/>
      <c r="BV103" s="6"/>
      <c r="BW103" s="6"/>
      <c r="BX103" s="6"/>
      <c r="BY103" s="6"/>
      <c r="BZ103" s="6"/>
      <c r="CA103" s="6"/>
      <c r="CB103" s="6"/>
      <c r="CC103" s="6"/>
      <c r="CD103" s="6"/>
      <c r="CE103" s="6"/>
      <c r="CF103" s="6"/>
      <c r="CG103" s="6"/>
      <c r="CH103" s="6"/>
      <c r="CI103" s="6"/>
    </row>
    <row r="104" spans="2:87" s="3" customFormat="1" ht="15.75" customHeight="1" thickBot="1">
      <c r="B104" s="95">
        <f t="shared" si="1"/>
        <v>20</v>
      </c>
      <c r="C104" s="858"/>
      <c r="D104" s="859"/>
      <c r="E104" s="859"/>
      <c r="F104" s="859"/>
      <c r="G104" s="859"/>
      <c r="H104" s="859"/>
      <c r="I104" s="859"/>
      <c r="J104" s="859"/>
      <c r="K104" s="859"/>
      <c r="L104" s="859"/>
      <c r="M104" s="860"/>
      <c r="N104" s="603"/>
      <c r="O104" s="496"/>
      <c r="P104" s="496"/>
      <c r="Q104" s="496"/>
      <c r="R104" s="496"/>
      <c r="S104" s="497"/>
      <c r="T104" s="861"/>
      <c r="U104" s="862"/>
      <c r="V104" s="863"/>
      <c r="W104" s="712"/>
      <c r="X104" s="713"/>
      <c r="Y104" s="714"/>
      <c r="Z104" s="714"/>
      <c r="AA104" s="713"/>
      <c r="AB104" s="713"/>
      <c r="AC104" s="865">
        <f t="shared" si="0"/>
      </c>
      <c r="AD104" s="866"/>
      <c r="AE104" s="867"/>
      <c r="AF104" s="4"/>
      <c r="AG104" s="5"/>
      <c r="AH104" s="5"/>
      <c r="AI104" s="5"/>
      <c r="AJ104" s="5"/>
      <c r="AK104" s="5"/>
      <c r="AL104" s="5"/>
      <c r="AM104" s="5"/>
      <c r="AN104" s="5"/>
      <c r="AO104" s="5"/>
      <c r="AP104" s="19"/>
      <c r="AQ104" s="5"/>
      <c r="AR104" s="5"/>
      <c r="AS104" s="5"/>
      <c r="AT104" s="5"/>
      <c r="BS104" s="6"/>
      <c r="BT104" s="6"/>
      <c r="BU104" s="6"/>
      <c r="BV104" s="6"/>
      <c r="BW104" s="6"/>
      <c r="BX104" s="6"/>
      <c r="BY104" s="6"/>
      <c r="BZ104" s="6"/>
      <c r="CA104" s="6"/>
      <c r="CB104" s="6"/>
      <c r="CC104" s="6"/>
      <c r="CD104" s="6"/>
      <c r="CE104" s="6"/>
      <c r="CF104" s="6"/>
      <c r="CG104" s="6"/>
      <c r="CH104" s="6"/>
      <c r="CI104" s="6"/>
    </row>
    <row r="105" spans="2:87" s="3" customFormat="1" ht="15.75" customHeight="1" thickBot="1">
      <c r="B105" s="96" t="s">
        <v>132</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1045">
        <f>ROUND(SUM(AC85:AE104),2)</f>
        <v>0</v>
      </c>
      <c r="AD105" s="1046"/>
      <c r="AE105" s="1082"/>
      <c r="AF105" s="4"/>
      <c r="AG105" s="5"/>
      <c r="AH105" s="5"/>
      <c r="AI105" s="5"/>
      <c r="AJ105" s="5"/>
      <c r="AK105" s="5"/>
      <c r="AL105" s="5"/>
      <c r="AM105" s="5"/>
      <c r="AN105" s="5"/>
      <c r="AO105" s="5"/>
      <c r="AP105" s="19"/>
      <c r="AQ105" s="5"/>
      <c r="AR105" s="5"/>
      <c r="AS105" s="5"/>
      <c r="AT105" s="5"/>
      <c r="BS105" s="6"/>
      <c r="BT105" s="6"/>
      <c r="BU105" s="6"/>
      <c r="BV105" s="6"/>
      <c r="BW105" s="6"/>
      <c r="BX105" s="6"/>
      <c r="BY105" s="6"/>
      <c r="BZ105" s="6"/>
      <c r="CA105" s="6"/>
      <c r="CB105" s="6"/>
      <c r="CC105" s="6"/>
      <c r="CD105" s="6"/>
      <c r="CE105" s="6"/>
      <c r="CF105" s="6"/>
      <c r="CG105" s="6"/>
      <c r="CH105" s="6"/>
      <c r="CI105" s="6"/>
    </row>
    <row r="106" spans="2:87" s="3" customFormat="1" ht="15.75" customHeight="1">
      <c r="B106" s="783" t="s">
        <v>54</v>
      </c>
      <c r="C106" s="97"/>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98"/>
      <c r="AC106" s="792" t="s">
        <v>350</v>
      </c>
      <c r="AD106" s="360"/>
      <c r="AE106" s="793"/>
      <c r="AF106" s="4"/>
      <c r="AG106" s="5"/>
      <c r="AH106" s="5"/>
      <c r="AI106" s="5"/>
      <c r="AJ106" s="5"/>
      <c r="AK106" s="5"/>
      <c r="AL106" s="5"/>
      <c r="AM106" s="5"/>
      <c r="AN106" s="5"/>
      <c r="AO106" s="5"/>
      <c r="AP106" s="19"/>
      <c r="AQ106" s="5"/>
      <c r="AR106" s="5"/>
      <c r="AS106" s="5"/>
      <c r="AT106" s="5"/>
      <c r="BS106" s="6"/>
      <c r="BT106" s="6"/>
      <c r="BU106" s="6"/>
      <c r="BV106" s="6"/>
      <c r="BW106" s="6"/>
      <c r="BX106" s="6"/>
      <c r="BY106" s="6"/>
      <c r="BZ106" s="6"/>
      <c r="CA106" s="6"/>
      <c r="CB106" s="6"/>
      <c r="CC106" s="6"/>
      <c r="CD106" s="6"/>
      <c r="CE106" s="6"/>
      <c r="CF106" s="6"/>
      <c r="CG106" s="6"/>
      <c r="CH106" s="6"/>
      <c r="CI106" s="6"/>
    </row>
    <row r="107" spans="2:87" s="3" customFormat="1" ht="15.75" customHeight="1">
      <c r="B107" s="784"/>
      <c r="C107" s="4"/>
      <c r="D107" s="5"/>
      <c r="E107" s="5"/>
      <c r="F107" s="5"/>
      <c r="G107" s="5"/>
      <c r="H107" s="5"/>
      <c r="I107" s="5"/>
      <c r="J107" s="5"/>
      <c r="K107" s="5"/>
      <c r="L107" s="5"/>
      <c r="M107" s="5"/>
      <c r="N107" s="5"/>
      <c r="O107" s="5"/>
      <c r="P107" s="5"/>
      <c r="Q107" s="5"/>
      <c r="R107" s="5"/>
      <c r="S107" s="5"/>
      <c r="T107" s="5"/>
      <c r="U107" s="5"/>
      <c r="V107" s="5"/>
      <c r="W107" s="5"/>
      <c r="X107" s="5"/>
      <c r="Y107" s="5"/>
      <c r="Z107" s="5"/>
      <c r="AA107" s="5"/>
      <c r="AB107" s="99"/>
      <c r="AC107" s="794"/>
      <c r="AD107" s="795"/>
      <c r="AE107" s="796"/>
      <c r="AF107" s="4"/>
      <c r="AG107" s="5"/>
      <c r="AH107" s="5"/>
      <c r="AI107" s="5"/>
      <c r="AJ107" s="5"/>
      <c r="AK107" s="5"/>
      <c r="AL107" s="5"/>
      <c r="AM107" s="5"/>
      <c r="AN107" s="5"/>
      <c r="AO107" s="5"/>
      <c r="AP107" s="19"/>
      <c r="AQ107" s="5"/>
      <c r="AR107" s="5"/>
      <c r="AS107" s="5"/>
      <c r="AT107" s="5"/>
      <c r="BS107" s="6"/>
      <c r="BT107" s="6"/>
      <c r="BU107" s="6"/>
      <c r="BV107" s="6"/>
      <c r="BW107" s="6"/>
      <c r="BX107" s="6"/>
      <c r="BY107" s="6"/>
      <c r="BZ107" s="6"/>
      <c r="CA107" s="6"/>
      <c r="CB107" s="6"/>
      <c r="CC107" s="6"/>
      <c r="CD107" s="6"/>
      <c r="CE107" s="6"/>
      <c r="CF107" s="6"/>
      <c r="CG107" s="6"/>
      <c r="CH107" s="6"/>
      <c r="CI107" s="6"/>
    </row>
    <row r="108" spans="2:87" s="3" customFormat="1" ht="15.75" customHeight="1">
      <c r="B108" s="784"/>
      <c r="C108" s="4"/>
      <c r="D108" s="5"/>
      <c r="E108" s="5"/>
      <c r="F108" s="5"/>
      <c r="G108" s="5"/>
      <c r="H108" s="5"/>
      <c r="I108" s="5"/>
      <c r="J108" s="5"/>
      <c r="K108" s="5"/>
      <c r="L108" s="5"/>
      <c r="M108" s="5"/>
      <c r="N108" s="5"/>
      <c r="O108" s="5"/>
      <c r="P108" s="5"/>
      <c r="Q108" s="5"/>
      <c r="R108" s="5"/>
      <c r="S108" s="5"/>
      <c r="T108" s="5"/>
      <c r="U108" s="5"/>
      <c r="V108" s="5"/>
      <c r="W108" s="5"/>
      <c r="X108" s="5"/>
      <c r="Y108" s="5"/>
      <c r="Z108" s="5"/>
      <c r="AA108" s="5"/>
      <c r="AB108" s="99"/>
      <c r="AC108" s="794"/>
      <c r="AD108" s="795"/>
      <c r="AE108" s="796"/>
      <c r="AF108" s="4"/>
      <c r="AG108" s="5"/>
      <c r="AH108" s="5"/>
      <c r="AI108" s="5"/>
      <c r="AJ108" s="5"/>
      <c r="AK108" s="5"/>
      <c r="AL108" s="5"/>
      <c r="AM108" s="5"/>
      <c r="AN108" s="5"/>
      <c r="AO108" s="5"/>
      <c r="AP108" s="19"/>
      <c r="AQ108" s="5"/>
      <c r="AR108" s="5"/>
      <c r="AS108" s="5"/>
      <c r="AT108" s="5"/>
      <c r="BS108" s="6"/>
      <c r="BT108" s="6"/>
      <c r="BU108" s="6"/>
      <c r="BV108" s="6"/>
      <c r="BW108" s="6"/>
      <c r="BX108" s="6"/>
      <c r="BY108" s="6"/>
      <c r="BZ108" s="6"/>
      <c r="CA108" s="6"/>
      <c r="CB108" s="6"/>
      <c r="CC108" s="6"/>
      <c r="CD108" s="6"/>
      <c r="CE108" s="6"/>
      <c r="CF108" s="6"/>
      <c r="CG108" s="6"/>
      <c r="CH108" s="6"/>
      <c r="CI108" s="6"/>
    </row>
    <row r="109" spans="2:87" s="3" customFormat="1" ht="15.75" customHeight="1">
      <c r="B109" s="784"/>
      <c r="C109" s="4"/>
      <c r="D109" s="5"/>
      <c r="E109" s="5"/>
      <c r="F109" s="5"/>
      <c r="G109" s="5"/>
      <c r="H109" s="5"/>
      <c r="I109" s="5"/>
      <c r="J109" s="5"/>
      <c r="K109" s="5"/>
      <c r="L109" s="5"/>
      <c r="M109" s="5"/>
      <c r="N109" s="5"/>
      <c r="O109" s="5"/>
      <c r="P109" s="5"/>
      <c r="Q109" s="5"/>
      <c r="R109" s="5"/>
      <c r="S109" s="5"/>
      <c r="T109" s="5"/>
      <c r="U109" s="5"/>
      <c r="V109" s="5"/>
      <c r="W109" s="5"/>
      <c r="X109" s="5"/>
      <c r="Y109" s="5"/>
      <c r="Z109" s="5"/>
      <c r="AA109" s="5"/>
      <c r="AB109" s="99"/>
      <c r="AC109" s="794"/>
      <c r="AD109" s="797"/>
      <c r="AE109" s="796"/>
      <c r="AF109" s="4"/>
      <c r="AG109" s="5"/>
      <c r="AH109" s="5"/>
      <c r="AI109" s="5"/>
      <c r="AJ109" s="5"/>
      <c r="AK109" s="5"/>
      <c r="AL109" s="5"/>
      <c r="AM109" s="5"/>
      <c r="AN109" s="5"/>
      <c r="AO109" s="5"/>
      <c r="AP109" s="19"/>
      <c r="AQ109" s="5"/>
      <c r="AR109" s="5"/>
      <c r="AS109" s="5"/>
      <c r="AT109" s="5"/>
      <c r="BS109" s="6"/>
      <c r="BT109" s="6"/>
      <c r="BU109" s="6"/>
      <c r="BV109" s="6"/>
      <c r="BW109" s="6"/>
      <c r="BX109" s="6"/>
      <c r="BY109" s="6"/>
      <c r="BZ109" s="6"/>
      <c r="CA109" s="6"/>
      <c r="CB109" s="6"/>
      <c r="CC109" s="6"/>
      <c r="CD109" s="6"/>
      <c r="CE109" s="6"/>
      <c r="CF109" s="6"/>
      <c r="CG109" s="6"/>
      <c r="CH109" s="6"/>
      <c r="CI109" s="6"/>
    </row>
    <row r="110" spans="2:87" s="3" customFormat="1" ht="15.75" customHeight="1" thickBot="1">
      <c r="B110" s="785"/>
      <c r="C110" s="83"/>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101"/>
      <c r="AC110" s="798"/>
      <c r="AD110" s="710"/>
      <c r="AE110" s="711"/>
      <c r="AF110" s="83"/>
      <c r="AG110" s="84"/>
      <c r="AH110" s="84"/>
      <c r="AI110" s="84"/>
      <c r="AJ110" s="84"/>
      <c r="AK110" s="84"/>
      <c r="AL110" s="84"/>
      <c r="AM110" s="84"/>
      <c r="AN110" s="84"/>
      <c r="AO110" s="84"/>
      <c r="AP110" s="85"/>
      <c r="AQ110" s="5"/>
      <c r="AR110" s="5"/>
      <c r="AS110" s="5"/>
      <c r="AT110" s="5"/>
      <c r="BS110" s="6"/>
      <c r="BT110" s="6"/>
      <c r="BU110" s="6"/>
      <c r="BV110" s="6"/>
      <c r="BW110" s="6"/>
      <c r="BX110" s="6"/>
      <c r="BY110" s="6"/>
      <c r="BZ110" s="6"/>
      <c r="CA110" s="6"/>
      <c r="CB110" s="6"/>
      <c r="CC110" s="6"/>
      <c r="CD110" s="6"/>
      <c r="CE110" s="6"/>
      <c r="CF110" s="6"/>
      <c r="CG110" s="6"/>
      <c r="CH110" s="6"/>
      <c r="CI110" s="6"/>
    </row>
    <row r="111" spans="2:87" s="3" customFormat="1" ht="15.75" customHeight="1" thickBot="1">
      <c r="B111" s="100"/>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BS111" s="6"/>
      <c r="BT111" s="6"/>
      <c r="BU111" s="6"/>
      <c r="BV111" s="6"/>
      <c r="BW111" s="6"/>
      <c r="BX111" s="6"/>
      <c r="BY111" s="6"/>
      <c r="BZ111" s="6"/>
      <c r="CA111" s="6"/>
      <c r="CB111" s="6"/>
      <c r="CC111" s="6"/>
      <c r="CD111" s="6"/>
      <c r="CE111" s="6"/>
      <c r="CF111" s="6"/>
      <c r="CG111" s="6"/>
      <c r="CH111" s="6"/>
      <c r="CI111" s="6"/>
    </row>
    <row r="112" spans="1:85" s="3" customFormat="1" ht="15.75" customHeight="1">
      <c r="A112" s="27"/>
      <c r="B112" s="750" t="s">
        <v>428</v>
      </c>
      <c r="C112" s="751"/>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48" t="s">
        <v>251</v>
      </c>
      <c r="AL112" s="748"/>
      <c r="AM112" s="748"/>
      <c r="AN112" s="703" t="s">
        <v>43</v>
      </c>
      <c r="AO112" s="703"/>
      <c r="AP112" s="704"/>
      <c r="BQ112" s="6"/>
      <c r="BR112" s="6"/>
      <c r="BS112" s="6"/>
      <c r="BT112" s="6"/>
      <c r="BU112" s="6"/>
      <c r="BV112" s="6"/>
      <c r="BW112" s="6"/>
      <c r="BX112" s="6"/>
      <c r="BY112" s="6"/>
      <c r="BZ112" s="6"/>
      <c r="CA112" s="6"/>
      <c r="CB112" s="6"/>
      <c r="CC112" s="6"/>
      <c r="CD112" s="6"/>
      <c r="CE112" s="6"/>
      <c r="CF112" s="6"/>
      <c r="CG112" s="6"/>
    </row>
    <row r="113" spans="1:85" s="3" customFormat="1" ht="15.75" customHeight="1" thickBot="1">
      <c r="A113" s="27"/>
      <c r="B113" s="752"/>
      <c r="C113" s="753"/>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3"/>
      <c r="AA113" s="753"/>
      <c r="AB113" s="753"/>
      <c r="AC113" s="753"/>
      <c r="AD113" s="753"/>
      <c r="AE113" s="753"/>
      <c r="AF113" s="753"/>
      <c r="AG113" s="753"/>
      <c r="AH113" s="753"/>
      <c r="AI113" s="753"/>
      <c r="AJ113" s="753"/>
      <c r="AK113" s="749"/>
      <c r="AL113" s="749"/>
      <c r="AM113" s="749"/>
      <c r="AN113" s="429"/>
      <c r="AO113" s="429"/>
      <c r="AP113" s="436"/>
      <c r="BQ113" s="6"/>
      <c r="BR113" s="6"/>
      <c r="BS113" s="6"/>
      <c r="BT113" s="6"/>
      <c r="BU113" s="6"/>
      <c r="BV113" s="6"/>
      <c r="BW113" s="6"/>
      <c r="BX113" s="6"/>
      <c r="BY113" s="6"/>
      <c r="BZ113" s="6"/>
      <c r="CA113" s="6"/>
      <c r="CB113" s="6"/>
      <c r="CC113" s="6"/>
      <c r="CD113" s="6"/>
      <c r="CE113" s="6"/>
      <c r="CF113" s="6"/>
      <c r="CG113" s="6"/>
    </row>
    <row r="114" spans="2:47" s="1" customFormat="1" ht="15.75" customHeight="1" thickBot="1">
      <c r="B114" s="41"/>
      <c r="C114" s="24" t="s">
        <v>279</v>
      </c>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102"/>
      <c r="AQ114" s="44"/>
      <c r="AR114" s="44"/>
      <c r="AS114" s="24"/>
      <c r="AT114" s="24"/>
      <c r="AU114" s="24"/>
    </row>
    <row r="115" spans="2:47" s="1" customFormat="1" ht="15.75" customHeight="1">
      <c r="B115" s="32"/>
      <c r="C115" s="621" t="s">
        <v>209</v>
      </c>
      <c r="D115" s="622"/>
      <c r="E115" s="622"/>
      <c r="F115" s="622"/>
      <c r="G115" s="622"/>
      <c r="H115" s="622"/>
      <c r="I115" s="622"/>
      <c r="J115" s="622"/>
      <c r="K115" s="622"/>
      <c r="L115" s="622"/>
      <c r="M115" s="622"/>
      <c r="N115" s="622"/>
      <c r="O115" s="623"/>
      <c r="P115" s="864" t="s">
        <v>217</v>
      </c>
      <c r="Q115" s="721"/>
      <c r="R115" s="721"/>
      <c r="S115" s="622"/>
      <c r="T115" s="622"/>
      <c r="U115" s="622"/>
      <c r="V115" s="622"/>
      <c r="W115" s="622"/>
      <c r="X115" s="622"/>
      <c r="Y115" s="616" t="s">
        <v>234</v>
      </c>
      <c r="Z115" s="617"/>
      <c r="AA115" s="617"/>
      <c r="AB115" s="617"/>
      <c r="AC115" s="617"/>
      <c r="AD115" s="617"/>
      <c r="AE115" s="617"/>
      <c r="AF115" s="617"/>
      <c r="AG115" s="617"/>
      <c r="AH115" s="617"/>
      <c r="AI115" s="617"/>
      <c r="AJ115" s="617"/>
      <c r="AK115" s="617"/>
      <c r="AL115" s="617"/>
      <c r="AM115" s="617"/>
      <c r="AN115" s="617"/>
      <c r="AO115" s="617"/>
      <c r="AP115" s="618"/>
      <c r="AQ115" s="44"/>
      <c r="AR115" s="44"/>
      <c r="AS115" s="24"/>
      <c r="AT115" s="24"/>
      <c r="AU115" s="24"/>
    </row>
    <row r="116" spans="2:47" s="1" customFormat="1" ht="15.75" customHeight="1">
      <c r="B116" s="32"/>
      <c r="C116" s="813" t="s">
        <v>210</v>
      </c>
      <c r="D116" s="857"/>
      <c r="E116" s="45" t="s">
        <v>203</v>
      </c>
      <c r="F116" s="46"/>
      <c r="G116" s="47"/>
      <c r="H116" s="552" t="s">
        <v>207</v>
      </c>
      <c r="I116" s="554"/>
      <c r="J116" s="48" t="s">
        <v>214</v>
      </c>
      <c r="K116" s="49"/>
      <c r="L116" s="49"/>
      <c r="M116" s="50"/>
      <c r="N116" s="552" t="s">
        <v>218</v>
      </c>
      <c r="O116" s="624"/>
      <c r="P116" s="619" t="s">
        <v>330</v>
      </c>
      <c r="Q116" s="553"/>
      <c r="R116" s="554"/>
      <c r="S116" s="553" t="s">
        <v>218</v>
      </c>
      <c r="T116" s="553"/>
      <c r="U116" s="554"/>
      <c r="V116" s="552" t="s">
        <v>378</v>
      </c>
      <c r="W116" s="553"/>
      <c r="X116" s="553"/>
      <c r="Y116" s="32"/>
      <c r="Z116" s="24"/>
      <c r="AA116" s="24"/>
      <c r="AB116" s="24"/>
      <c r="AC116" s="24"/>
      <c r="AD116" s="24"/>
      <c r="AE116" s="24"/>
      <c r="AF116" s="24"/>
      <c r="AG116" s="24"/>
      <c r="AH116" s="24"/>
      <c r="AI116" s="24"/>
      <c r="AJ116" s="24"/>
      <c r="AK116" s="24"/>
      <c r="AL116" s="24"/>
      <c r="AM116" s="24"/>
      <c r="AN116" s="24"/>
      <c r="AO116" s="24"/>
      <c r="AP116" s="33"/>
      <c r="AQ116" s="24"/>
      <c r="AR116" s="24"/>
      <c r="AS116" s="24"/>
      <c r="AT116" s="24"/>
      <c r="AU116" s="24"/>
    </row>
    <row r="117" spans="2:47" s="1" customFormat="1" ht="15.75" customHeight="1">
      <c r="B117" s="32"/>
      <c r="C117" s="855" t="s">
        <v>211</v>
      </c>
      <c r="D117" s="856"/>
      <c r="E117" s="51"/>
      <c r="F117" s="22"/>
      <c r="G117" s="52"/>
      <c r="H117" s="612" t="s">
        <v>219</v>
      </c>
      <c r="I117" s="535"/>
      <c r="J117" s="55" t="s">
        <v>215</v>
      </c>
      <c r="K117" s="56"/>
      <c r="L117" s="56"/>
      <c r="M117" s="57"/>
      <c r="N117" s="612" t="s">
        <v>131</v>
      </c>
      <c r="O117" s="726"/>
      <c r="P117" s="533" t="s">
        <v>133</v>
      </c>
      <c r="Q117" s="534"/>
      <c r="R117" s="535"/>
      <c r="S117" s="534" t="s">
        <v>202</v>
      </c>
      <c r="T117" s="534"/>
      <c r="U117" s="535"/>
      <c r="V117" s="612" t="s">
        <v>205</v>
      </c>
      <c r="W117" s="534"/>
      <c r="X117" s="534"/>
      <c r="Y117" s="32"/>
      <c r="Z117" s="24"/>
      <c r="AA117" s="24"/>
      <c r="AB117" s="24"/>
      <c r="AC117" s="24"/>
      <c r="AD117" s="24"/>
      <c r="AE117" s="24"/>
      <c r="AF117" s="24"/>
      <c r="AG117" s="24"/>
      <c r="AH117" s="24"/>
      <c r="AI117" s="24"/>
      <c r="AJ117" s="24"/>
      <c r="AK117" s="24"/>
      <c r="AL117" s="24"/>
      <c r="AM117" s="24"/>
      <c r="AN117" s="24"/>
      <c r="AO117" s="24"/>
      <c r="AP117" s="33"/>
      <c r="AQ117" s="24"/>
      <c r="AR117" s="24"/>
      <c r="AS117" s="24"/>
      <c r="AT117" s="24"/>
      <c r="AU117" s="24"/>
    </row>
    <row r="118" spans="2:47" s="1" customFormat="1" ht="15.75" customHeight="1">
      <c r="B118" s="32"/>
      <c r="C118" s="58"/>
      <c r="D118" s="22"/>
      <c r="E118" s="51"/>
      <c r="F118" s="22"/>
      <c r="G118" s="52"/>
      <c r="H118" s="612" t="s">
        <v>213</v>
      </c>
      <c r="I118" s="535"/>
      <c r="J118" s="55" t="s">
        <v>216</v>
      </c>
      <c r="K118" s="56"/>
      <c r="L118" s="56"/>
      <c r="M118" s="57"/>
      <c r="N118" s="56"/>
      <c r="O118" s="59"/>
      <c r="P118" s="56" t="s">
        <v>342</v>
      </c>
      <c r="Q118" s="56"/>
      <c r="R118" s="57"/>
      <c r="S118" s="56"/>
      <c r="T118" s="56"/>
      <c r="U118" s="57"/>
      <c r="V118" s="56"/>
      <c r="W118" s="56"/>
      <c r="X118" s="56"/>
      <c r="Y118" s="32"/>
      <c r="Z118" s="24"/>
      <c r="AA118" s="24"/>
      <c r="AB118" s="24"/>
      <c r="AC118" s="24"/>
      <c r="AD118" s="24"/>
      <c r="AE118" s="24"/>
      <c r="AF118" s="24"/>
      <c r="AG118" s="24"/>
      <c r="AH118" s="24"/>
      <c r="AI118" s="24"/>
      <c r="AJ118" s="24"/>
      <c r="AK118" s="24"/>
      <c r="AL118" s="24"/>
      <c r="AM118" s="24"/>
      <c r="AN118" s="24"/>
      <c r="AO118" s="24"/>
      <c r="AP118" s="33"/>
      <c r="AQ118" s="24"/>
      <c r="AR118" s="24"/>
      <c r="AS118" s="24"/>
      <c r="AT118" s="24"/>
      <c r="AU118" s="24"/>
    </row>
    <row r="119" spans="2:47" s="1" customFormat="1" ht="15.75" customHeight="1" thickBot="1">
      <c r="B119" s="60" t="s">
        <v>208</v>
      </c>
      <c r="C119" s="61"/>
      <c r="D119" s="62"/>
      <c r="E119" s="558" t="s">
        <v>212</v>
      </c>
      <c r="F119" s="559"/>
      <c r="G119" s="560"/>
      <c r="H119" s="542" t="s">
        <v>130</v>
      </c>
      <c r="I119" s="613"/>
      <c r="J119" s="63"/>
      <c r="K119" s="62"/>
      <c r="L119" s="62"/>
      <c r="M119" s="64"/>
      <c r="N119" s="65"/>
      <c r="O119" s="66"/>
      <c r="P119" s="65"/>
      <c r="Q119" s="65"/>
      <c r="R119" s="67"/>
      <c r="S119" s="65"/>
      <c r="T119" s="65"/>
      <c r="U119" s="67"/>
      <c r="V119" s="542" t="s">
        <v>220</v>
      </c>
      <c r="W119" s="543"/>
      <c r="X119" s="543"/>
      <c r="Y119" s="37"/>
      <c r="Z119" s="38"/>
      <c r="AA119" s="38"/>
      <c r="AB119" s="38"/>
      <c r="AC119" s="38"/>
      <c r="AD119" s="38"/>
      <c r="AE119" s="38"/>
      <c r="AF119" s="38"/>
      <c r="AG119" s="38"/>
      <c r="AH119" s="38"/>
      <c r="AI119" s="38"/>
      <c r="AJ119" s="38"/>
      <c r="AK119" s="38"/>
      <c r="AL119" s="38"/>
      <c r="AM119" s="38"/>
      <c r="AN119" s="38"/>
      <c r="AO119" s="38"/>
      <c r="AP119" s="39"/>
      <c r="AQ119" s="24"/>
      <c r="AR119" s="24"/>
      <c r="AS119" s="24"/>
      <c r="AT119" s="24"/>
      <c r="AU119" s="24"/>
    </row>
    <row r="120" spans="2:47" s="1" customFormat="1" ht="15.75" customHeight="1">
      <c r="B120" s="616">
        <v>1</v>
      </c>
      <c r="C120" s="847"/>
      <c r="D120" s="848"/>
      <c r="E120" s="849"/>
      <c r="F120" s="849"/>
      <c r="G120" s="849"/>
      <c r="H120" s="851"/>
      <c r="I120" s="852"/>
      <c r="J120" s="853"/>
      <c r="K120" s="853"/>
      <c r="L120" s="853"/>
      <c r="M120" s="853"/>
      <c r="N120" s="848"/>
      <c r="O120" s="854"/>
      <c r="P120" s="848"/>
      <c r="Q120" s="848"/>
      <c r="R120" s="848"/>
      <c r="S120" s="536"/>
      <c r="T120" s="537"/>
      <c r="U120" s="538"/>
      <c r="V120" s="1047"/>
      <c r="W120" s="1047"/>
      <c r="X120" s="1047"/>
      <c r="Y120" s="1058" t="s">
        <v>343</v>
      </c>
      <c r="Z120" s="1059"/>
      <c r="AA120" s="1059"/>
      <c r="AB120" s="1059"/>
      <c r="AC120" s="1059"/>
      <c r="AD120" s="1059"/>
      <c r="AE120" s="1059"/>
      <c r="AF120" s="1059"/>
      <c r="AG120" s="1059"/>
      <c r="AH120" s="1059"/>
      <c r="AI120" s="1059"/>
      <c r="AJ120" s="1059"/>
      <c r="AK120" s="1059"/>
      <c r="AL120" s="1059"/>
      <c r="AM120" s="1059"/>
      <c r="AN120" s="1059"/>
      <c r="AO120" s="1059"/>
      <c r="AP120" s="1060"/>
      <c r="AQ120" s="24"/>
      <c r="AR120" s="24"/>
      <c r="AS120" s="24"/>
      <c r="AT120" s="24"/>
      <c r="AU120" s="24"/>
    </row>
    <row r="121" spans="2:47" s="1" customFormat="1" ht="15.75" customHeight="1">
      <c r="B121" s="670"/>
      <c r="C121" s="832"/>
      <c r="D121" s="820"/>
      <c r="E121" s="850"/>
      <c r="F121" s="850"/>
      <c r="G121" s="850"/>
      <c r="H121" s="844"/>
      <c r="I121" s="845"/>
      <c r="J121" s="610"/>
      <c r="K121" s="610"/>
      <c r="L121" s="610"/>
      <c r="M121" s="610"/>
      <c r="N121" s="820"/>
      <c r="O121" s="821"/>
      <c r="P121" s="820"/>
      <c r="Q121" s="820"/>
      <c r="R121" s="820"/>
      <c r="S121" s="539"/>
      <c r="T121" s="540"/>
      <c r="U121" s="541"/>
      <c r="V121" s="978"/>
      <c r="W121" s="978"/>
      <c r="X121" s="978"/>
      <c r="Y121" s="1061"/>
      <c r="Z121" s="1062"/>
      <c r="AA121" s="1062"/>
      <c r="AB121" s="1062"/>
      <c r="AC121" s="1062"/>
      <c r="AD121" s="1062"/>
      <c r="AE121" s="1062"/>
      <c r="AF121" s="1062"/>
      <c r="AG121" s="1062"/>
      <c r="AH121" s="1062"/>
      <c r="AI121" s="1062"/>
      <c r="AJ121" s="1062"/>
      <c r="AK121" s="1062"/>
      <c r="AL121" s="1062"/>
      <c r="AM121" s="1062"/>
      <c r="AN121" s="1062"/>
      <c r="AO121" s="1062"/>
      <c r="AP121" s="1063"/>
      <c r="AQ121" s="24"/>
      <c r="AR121" s="24"/>
      <c r="AS121" s="24"/>
      <c r="AT121" s="24"/>
      <c r="AU121" s="24"/>
    </row>
    <row r="122" spans="2:47" s="1" customFormat="1" ht="15.75" customHeight="1">
      <c r="B122" s="639">
        <f>B120+1</f>
        <v>2</v>
      </c>
      <c r="C122" s="838"/>
      <c r="D122" s="500"/>
      <c r="E122" s="841"/>
      <c r="F122" s="841"/>
      <c r="G122" s="841"/>
      <c r="H122" s="842"/>
      <c r="I122" s="843"/>
      <c r="J122" s="526"/>
      <c r="K122" s="526"/>
      <c r="L122" s="526"/>
      <c r="M122" s="526"/>
      <c r="N122" s="500"/>
      <c r="O122" s="501"/>
      <c r="P122" s="500"/>
      <c r="Q122" s="500"/>
      <c r="R122" s="500"/>
      <c r="S122" s="527"/>
      <c r="T122" s="528"/>
      <c r="U122" s="846"/>
      <c r="V122" s="544"/>
      <c r="W122" s="544"/>
      <c r="X122" s="544"/>
      <c r="Y122" s="1061"/>
      <c r="Z122" s="1062"/>
      <c r="AA122" s="1062"/>
      <c r="AB122" s="1062"/>
      <c r="AC122" s="1062"/>
      <c r="AD122" s="1062"/>
      <c r="AE122" s="1062"/>
      <c r="AF122" s="1062"/>
      <c r="AG122" s="1062"/>
      <c r="AH122" s="1062"/>
      <c r="AI122" s="1062"/>
      <c r="AJ122" s="1062"/>
      <c r="AK122" s="1062"/>
      <c r="AL122" s="1062"/>
      <c r="AM122" s="1062"/>
      <c r="AN122" s="1062"/>
      <c r="AO122" s="1062"/>
      <c r="AP122" s="1063"/>
      <c r="AQ122" s="24"/>
      <c r="AR122" s="24"/>
      <c r="AS122" s="24"/>
      <c r="AT122" s="24"/>
      <c r="AU122" s="24"/>
    </row>
    <row r="123" spans="2:47" s="1" customFormat="1" ht="15.75" customHeight="1">
      <c r="B123" s="639"/>
      <c r="C123" s="838"/>
      <c r="D123" s="500"/>
      <c r="E123" s="841"/>
      <c r="F123" s="841"/>
      <c r="G123" s="841"/>
      <c r="H123" s="844"/>
      <c r="I123" s="845"/>
      <c r="J123" s="526"/>
      <c r="K123" s="526"/>
      <c r="L123" s="526"/>
      <c r="M123" s="526"/>
      <c r="N123" s="500"/>
      <c r="O123" s="501"/>
      <c r="P123" s="500"/>
      <c r="Q123" s="500"/>
      <c r="R123" s="500"/>
      <c r="S123" s="527"/>
      <c r="T123" s="528"/>
      <c r="U123" s="846"/>
      <c r="V123" s="544"/>
      <c r="W123" s="544"/>
      <c r="X123" s="544"/>
      <c r="Y123" s="267"/>
      <c r="Z123" s="268"/>
      <c r="AA123" s="268"/>
      <c r="AB123" s="268"/>
      <c r="AC123" s="268"/>
      <c r="AD123" s="268"/>
      <c r="AE123" s="268"/>
      <c r="AF123" s="268"/>
      <c r="AG123" s="268"/>
      <c r="AH123" s="268"/>
      <c r="AI123" s="268"/>
      <c r="AJ123" s="24"/>
      <c r="AK123" s="24"/>
      <c r="AL123" s="24"/>
      <c r="AM123" s="24"/>
      <c r="AN123" s="24"/>
      <c r="AO123" s="24"/>
      <c r="AP123" s="33"/>
      <c r="AQ123" s="24"/>
      <c r="AR123" s="24"/>
      <c r="AS123" s="24"/>
      <c r="AT123" s="24"/>
      <c r="AU123" s="24"/>
    </row>
    <row r="124" spans="2:47" s="1" customFormat="1" ht="15.75" customHeight="1">
      <c r="B124" s="639">
        <f>B122+1</f>
        <v>3</v>
      </c>
      <c r="C124" s="838"/>
      <c r="D124" s="500"/>
      <c r="E124" s="841"/>
      <c r="F124" s="841"/>
      <c r="G124" s="841"/>
      <c r="H124" s="842"/>
      <c r="I124" s="843"/>
      <c r="J124" s="526"/>
      <c r="K124" s="526"/>
      <c r="L124" s="526"/>
      <c r="M124" s="526"/>
      <c r="N124" s="500"/>
      <c r="O124" s="501"/>
      <c r="P124" s="500"/>
      <c r="Q124" s="500"/>
      <c r="R124" s="500"/>
      <c r="S124" s="499"/>
      <c r="T124" s="500"/>
      <c r="U124" s="819"/>
      <c r="V124" s="544"/>
      <c r="W124" s="544"/>
      <c r="X124" s="544"/>
      <c r="Y124" s="267"/>
      <c r="Z124" s="268"/>
      <c r="AA124" s="268"/>
      <c r="AB124" s="268"/>
      <c r="AC124" s="268"/>
      <c r="AD124" s="268"/>
      <c r="AE124" s="268"/>
      <c r="AF124" s="268"/>
      <c r="AG124" s="268"/>
      <c r="AH124" s="268"/>
      <c r="AI124" s="268"/>
      <c r="AJ124" s="24"/>
      <c r="AK124" s="24"/>
      <c r="AL124" s="24"/>
      <c r="AM124" s="24"/>
      <c r="AN124" s="24"/>
      <c r="AO124" s="24"/>
      <c r="AP124" s="33"/>
      <c r="AQ124" s="24"/>
      <c r="AR124" s="24"/>
      <c r="AS124" s="24"/>
      <c r="AT124" s="24"/>
      <c r="AU124" s="24"/>
    </row>
    <row r="125" spans="2:47" s="1" customFormat="1" ht="15.75" customHeight="1">
      <c r="B125" s="639"/>
      <c r="C125" s="838"/>
      <c r="D125" s="500"/>
      <c r="E125" s="841"/>
      <c r="F125" s="841"/>
      <c r="G125" s="841"/>
      <c r="H125" s="844"/>
      <c r="I125" s="845"/>
      <c r="J125" s="526"/>
      <c r="K125" s="526"/>
      <c r="L125" s="526"/>
      <c r="M125" s="526"/>
      <c r="N125" s="500"/>
      <c r="O125" s="501"/>
      <c r="P125" s="500"/>
      <c r="Q125" s="500"/>
      <c r="R125" s="500"/>
      <c r="S125" s="499"/>
      <c r="T125" s="500"/>
      <c r="U125" s="819"/>
      <c r="V125" s="544"/>
      <c r="W125" s="544"/>
      <c r="X125" s="544"/>
      <c r="Y125" s="32"/>
      <c r="Z125" s="24"/>
      <c r="AA125" s="24"/>
      <c r="AB125" s="24"/>
      <c r="AC125" s="24"/>
      <c r="AD125" s="24"/>
      <c r="AE125" s="24"/>
      <c r="AF125" s="24"/>
      <c r="AG125" s="24"/>
      <c r="AH125" s="24"/>
      <c r="AI125" s="24"/>
      <c r="AJ125" s="24"/>
      <c r="AK125" s="24"/>
      <c r="AL125" s="24"/>
      <c r="AM125" s="24"/>
      <c r="AN125" s="24"/>
      <c r="AO125" s="24"/>
      <c r="AP125" s="33"/>
      <c r="AQ125" s="24"/>
      <c r="AR125" s="24"/>
      <c r="AS125" s="24"/>
      <c r="AT125" s="24"/>
      <c r="AU125" s="24"/>
    </row>
    <row r="126" spans="2:47" s="1" customFormat="1" ht="15.75" customHeight="1">
      <c r="B126" s="639">
        <f>B124+1</f>
        <v>4</v>
      </c>
      <c r="C126" s="838"/>
      <c r="D126" s="500"/>
      <c r="E126" s="839"/>
      <c r="F126" s="839"/>
      <c r="G126" s="839"/>
      <c r="H126" s="840"/>
      <c r="I126" s="840"/>
      <c r="J126" s="526"/>
      <c r="K126" s="526"/>
      <c r="L126" s="526"/>
      <c r="M126" s="526"/>
      <c r="N126" s="500"/>
      <c r="O126" s="501"/>
      <c r="P126" s="500"/>
      <c r="Q126" s="500"/>
      <c r="R126" s="500"/>
      <c r="S126" s="499"/>
      <c r="T126" s="500"/>
      <c r="U126" s="819"/>
      <c r="V126" s="544"/>
      <c r="W126" s="544"/>
      <c r="X126" s="544"/>
      <c r="Y126" s="32"/>
      <c r="Z126" s="24"/>
      <c r="AA126" s="24"/>
      <c r="AB126" s="24"/>
      <c r="AC126" s="24"/>
      <c r="AD126" s="24"/>
      <c r="AE126" s="24"/>
      <c r="AF126" s="24"/>
      <c r="AG126" s="24"/>
      <c r="AH126" s="24"/>
      <c r="AI126" s="24"/>
      <c r="AJ126" s="24"/>
      <c r="AK126" s="24"/>
      <c r="AL126" s="24"/>
      <c r="AM126" s="24"/>
      <c r="AN126" s="24"/>
      <c r="AO126" s="24"/>
      <c r="AP126" s="33"/>
      <c r="AQ126" s="24"/>
      <c r="AR126" s="24"/>
      <c r="AS126" s="24"/>
      <c r="AT126" s="24"/>
      <c r="AU126" s="24"/>
    </row>
    <row r="127" spans="2:47" s="1" customFormat="1" ht="15.75" customHeight="1">
      <c r="B127" s="639"/>
      <c r="C127" s="838"/>
      <c r="D127" s="500"/>
      <c r="E127" s="839"/>
      <c r="F127" s="839"/>
      <c r="G127" s="839"/>
      <c r="H127" s="840"/>
      <c r="I127" s="840"/>
      <c r="J127" s="526"/>
      <c r="K127" s="526"/>
      <c r="L127" s="526"/>
      <c r="M127" s="526"/>
      <c r="N127" s="500"/>
      <c r="O127" s="501"/>
      <c r="P127" s="500"/>
      <c r="Q127" s="500"/>
      <c r="R127" s="500"/>
      <c r="S127" s="499"/>
      <c r="T127" s="500"/>
      <c r="U127" s="819"/>
      <c r="V127" s="544"/>
      <c r="W127" s="544"/>
      <c r="X127" s="544"/>
      <c r="Y127" s="32"/>
      <c r="Z127" s="24"/>
      <c r="AA127" s="24"/>
      <c r="AB127" s="24"/>
      <c r="AC127" s="24"/>
      <c r="AD127" s="24"/>
      <c r="AE127" s="24"/>
      <c r="AF127" s="24"/>
      <c r="AG127" s="24"/>
      <c r="AH127" s="24"/>
      <c r="AI127" s="24"/>
      <c r="AJ127" s="24"/>
      <c r="AK127" s="24"/>
      <c r="AL127" s="24"/>
      <c r="AM127" s="24"/>
      <c r="AN127" s="24"/>
      <c r="AO127" s="24"/>
      <c r="AP127" s="33"/>
      <c r="AQ127" s="24"/>
      <c r="AR127" s="24"/>
      <c r="AS127" s="24"/>
      <c r="AT127" s="24"/>
      <c r="AU127" s="24"/>
    </row>
    <row r="128" spans="2:87" s="3" customFormat="1" ht="15.75" customHeight="1">
      <c r="B128" s="639">
        <f>B126+1</f>
        <v>5</v>
      </c>
      <c r="C128" s="838"/>
      <c r="D128" s="500"/>
      <c r="E128" s="839"/>
      <c r="F128" s="839"/>
      <c r="G128" s="839"/>
      <c r="H128" s="840"/>
      <c r="I128" s="840"/>
      <c r="J128" s="526"/>
      <c r="K128" s="526"/>
      <c r="L128" s="526"/>
      <c r="M128" s="526"/>
      <c r="N128" s="500"/>
      <c r="O128" s="501"/>
      <c r="P128" s="500"/>
      <c r="Q128" s="500"/>
      <c r="R128" s="500"/>
      <c r="S128" s="499"/>
      <c r="T128" s="500"/>
      <c r="U128" s="819"/>
      <c r="V128" s="544"/>
      <c r="W128" s="544"/>
      <c r="X128" s="544"/>
      <c r="Y128" s="4"/>
      <c r="Z128" s="5"/>
      <c r="AA128" s="5"/>
      <c r="AB128" s="5"/>
      <c r="AC128" s="5"/>
      <c r="AD128" s="5"/>
      <c r="AE128" s="5"/>
      <c r="AF128" s="5"/>
      <c r="AG128" s="5"/>
      <c r="AH128" s="5"/>
      <c r="AI128" s="5"/>
      <c r="AJ128" s="5"/>
      <c r="AK128" s="5"/>
      <c r="AL128" s="5"/>
      <c r="AM128" s="5"/>
      <c r="AN128" s="5"/>
      <c r="AO128" s="5"/>
      <c r="AP128" s="19"/>
      <c r="AQ128" s="5"/>
      <c r="AR128" s="5"/>
      <c r="AS128" s="5"/>
      <c r="AT128" s="5"/>
      <c r="AU128" s="5"/>
      <c r="BS128" s="6"/>
      <c r="BT128" s="6"/>
      <c r="BU128" s="6"/>
      <c r="BV128" s="6"/>
      <c r="BW128" s="6"/>
      <c r="BX128" s="6"/>
      <c r="BY128" s="6"/>
      <c r="BZ128" s="6"/>
      <c r="CA128" s="6"/>
      <c r="CB128" s="6"/>
      <c r="CC128" s="6"/>
      <c r="CD128" s="6"/>
      <c r="CE128" s="6"/>
      <c r="CF128" s="6"/>
      <c r="CG128" s="6"/>
      <c r="CH128" s="6"/>
      <c r="CI128" s="6"/>
    </row>
    <row r="129" spans="2:87" s="3" customFormat="1" ht="15.75" customHeight="1">
      <c r="B129" s="639"/>
      <c r="C129" s="838"/>
      <c r="D129" s="500"/>
      <c r="E129" s="839"/>
      <c r="F129" s="839"/>
      <c r="G129" s="839"/>
      <c r="H129" s="840"/>
      <c r="I129" s="840"/>
      <c r="J129" s="526"/>
      <c r="K129" s="526"/>
      <c r="L129" s="526"/>
      <c r="M129" s="526"/>
      <c r="N129" s="500"/>
      <c r="O129" s="501"/>
      <c r="P129" s="500"/>
      <c r="Q129" s="500"/>
      <c r="R129" s="500"/>
      <c r="S129" s="499"/>
      <c r="T129" s="500"/>
      <c r="U129" s="819"/>
      <c r="V129" s="544"/>
      <c r="W129" s="544"/>
      <c r="X129" s="544"/>
      <c r="Y129" s="4"/>
      <c r="Z129" s="5"/>
      <c r="AA129" s="5"/>
      <c r="AB129" s="5"/>
      <c r="AC129" s="5"/>
      <c r="AD129" s="5"/>
      <c r="AE129" s="5"/>
      <c r="AF129" s="5"/>
      <c r="AG129" s="5"/>
      <c r="AH129" s="5"/>
      <c r="AI129" s="5"/>
      <c r="AJ129" s="5"/>
      <c r="AK129" s="5"/>
      <c r="AL129" s="5"/>
      <c r="AM129" s="5"/>
      <c r="AN129" s="5"/>
      <c r="AO129" s="5"/>
      <c r="AP129" s="19"/>
      <c r="AQ129" s="5"/>
      <c r="AR129" s="5"/>
      <c r="AS129" s="5"/>
      <c r="AT129" s="5"/>
      <c r="AU129" s="5"/>
      <c r="BS129" s="6"/>
      <c r="BT129" s="6"/>
      <c r="BU129" s="6"/>
      <c r="BV129" s="6"/>
      <c r="BW129" s="6"/>
      <c r="BX129" s="6"/>
      <c r="BY129" s="6"/>
      <c r="BZ129" s="6"/>
      <c r="CA129" s="6"/>
      <c r="CB129" s="6"/>
      <c r="CC129" s="6"/>
      <c r="CD129" s="6"/>
      <c r="CE129" s="6"/>
      <c r="CF129" s="6"/>
      <c r="CG129" s="6"/>
      <c r="CH129" s="6"/>
      <c r="CI129" s="6"/>
    </row>
    <row r="130" spans="2:87" s="3" customFormat="1" ht="15.75" customHeight="1">
      <c r="B130" s="670">
        <f>B128+1</f>
        <v>6</v>
      </c>
      <c r="C130" s="832"/>
      <c r="D130" s="820"/>
      <c r="E130" s="834"/>
      <c r="F130" s="834"/>
      <c r="G130" s="834"/>
      <c r="H130" s="836"/>
      <c r="I130" s="836"/>
      <c r="J130" s="610"/>
      <c r="K130" s="610"/>
      <c r="L130" s="610"/>
      <c r="M130" s="610"/>
      <c r="N130" s="820"/>
      <c r="O130" s="821"/>
      <c r="P130" s="820"/>
      <c r="Q130" s="820"/>
      <c r="R130" s="820"/>
      <c r="S130" s="824"/>
      <c r="T130" s="820"/>
      <c r="U130" s="825"/>
      <c r="V130" s="978"/>
      <c r="W130" s="978"/>
      <c r="X130" s="978"/>
      <c r="Y130" s="4"/>
      <c r="Z130" s="5"/>
      <c r="AA130" s="5"/>
      <c r="AB130" s="5"/>
      <c r="AC130" s="5"/>
      <c r="AD130" s="5"/>
      <c r="AE130" s="5"/>
      <c r="AF130" s="5"/>
      <c r="AG130" s="5"/>
      <c r="AH130" s="5"/>
      <c r="AI130" s="5"/>
      <c r="AJ130" s="5"/>
      <c r="AK130" s="5"/>
      <c r="AL130" s="5"/>
      <c r="AM130" s="5"/>
      <c r="AN130" s="5"/>
      <c r="AO130" s="5"/>
      <c r="AP130" s="19"/>
      <c r="AQ130" s="5"/>
      <c r="AR130" s="5"/>
      <c r="AS130" s="5"/>
      <c r="AT130" s="5"/>
      <c r="AU130" s="5"/>
      <c r="BS130" s="6"/>
      <c r="BT130" s="6"/>
      <c r="BU130" s="6"/>
      <c r="BV130" s="6"/>
      <c r="BW130" s="6"/>
      <c r="BX130" s="6"/>
      <c r="BY130" s="6"/>
      <c r="BZ130" s="6"/>
      <c r="CA130" s="6"/>
      <c r="CB130" s="6"/>
      <c r="CC130" s="6"/>
      <c r="CD130" s="6"/>
      <c r="CE130" s="6"/>
      <c r="CF130" s="6"/>
      <c r="CG130" s="6"/>
      <c r="CH130" s="6"/>
      <c r="CI130" s="6"/>
    </row>
    <row r="131" spans="2:87" s="3" customFormat="1" ht="15.75" customHeight="1" thickBot="1">
      <c r="B131" s="677"/>
      <c r="C131" s="833"/>
      <c r="D131" s="822"/>
      <c r="E131" s="835"/>
      <c r="F131" s="835"/>
      <c r="G131" s="835"/>
      <c r="H131" s="837"/>
      <c r="I131" s="837"/>
      <c r="J131" s="611"/>
      <c r="K131" s="611"/>
      <c r="L131" s="611"/>
      <c r="M131" s="611"/>
      <c r="N131" s="822"/>
      <c r="O131" s="823"/>
      <c r="P131" s="822"/>
      <c r="Q131" s="822"/>
      <c r="R131" s="822"/>
      <c r="S131" s="826"/>
      <c r="T131" s="822"/>
      <c r="U131" s="827"/>
      <c r="V131" s="979"/>
      <c r="W131" s="979"/>
      <c r="X131" s="979"/>
      <c r="Y131" s="4"/>
      <c r="Z131" s="5"/>
      <c r="AA131" s="5"/>
      <c r="AB131" s="5"/>
      <c r="AC131" s="5"/>
      <c r="AD131" s="5"/>
      <c r="AE131" s="5"/>
      <c r="AF131" s="5"/>
      <c r="AG131" s="5"/>
      <c r="AH131" s="5"/>
      <c r="AI131" s="5"/>
      <c r="AJ131" s="5"/>
      <c r="AK131" s="5"/>
      <c r="AL131" s="5"/>
      <c r="AM131" s="5"/>
      <c r="AN131" s="5"/>
      <c r="AO131" s="5"/>
      <c r="AP131" s="19"/>
      <c r="AQ131" s="5"/>
      <c r="AR131" s="5"/>
      <c r="AS131" s="5"/>
      <c r="AT131" s="5"/>
      <c r="AU131" s="5"/>
      <c r="BS131" s="6"/>
      <c r="BT131" s="6"/>
      <c r="BU131" s="6"/>
      <c r="BV131" s="6"/>
      <c r="BW131" s="6"/>
      <c r="BX131" s="6"/>
      <c r="BY131" s="6"/>
      <c r="BZ131" s="6"/>
      <c r="CA131" s="6"/>
      <c r="CB131" s="6"/>
      <c r="CC131" s="6"/>
      <c r="CD131" s="6"/>
      <c r="CE131" s="6"/>
      <c r="CF131" s="6"/>
      <c r="CG131" s="6"/>
      <c r="CH131" s="6"/>
      <c r="CI131" s="6"/>
    </row>
    <row r="132" spans="2:87" s="3" customFormat="1" ht="15.75" customHeight="1">
      <c r="B132" s="616" t="s">
        <v>132</v>
      </c>
      <c r="C132" s="617"/>
      <c r="D132" s="617"/>
      <c r="E132" s="807">
        <f>ROUND(SUM(E120:G131),1)</f>
        <v>0</v>
      </c>
      <c r="F132" s="808"/>
      <c r="G132" s="809"/>
      <c r="H132" s="511"/>
      <c r="I132" s="511"/>
      <c r="J132" s="511"/>
      <c r="K132" s="511"/>
      <c r="L132" s="511"/>
      <c r="M132" s="511"/>
      <c r="N132" s="511"/>
      <c r="O132" s="511"/>
      <c r="P132" s="511"/>
      <c r="Q132" s="511"/>
      <c r="R132" s="511"/>
      <c r="S132" s="511"/>
      <c r="T132" s="511"/>
      <c r="U132" s="531"/>
      <c r="V132" s="828">
        <f>ROUND(SUM(V120:X131),1)</f>
        <v>0</v>
      </c>
      <c r="W132" s="829"/>
      <c r="X132" s="829"/>
      <c r="Y132" s="4"/>
      <c r="Z132" s="5"/>
      <c r="AA132" s="5"/>
      <c r="AB132" s="5"/>
      <c r="AC132" s="5"/>
      <c r="AD132" s="5"/>
      <c r="AE132" s="5"/>
      <c r="AF132" s="5"/>
      <c r="AG132" s="5"/>
      <c r="AH132" s="5"/>
      <c r="AI132" s="5"/>
      <c r="AJ132" s="5"/>
      <c r="AK132" s="5"/>
      <c r="AL132" s="5"/>
      <c r="AM132" s="5"/>
      <c r="AN132" s="5"/>
      <c r="AO132" s="5"/>
      <c r="AP132" s="19"/>
      <c r="AQ132" s="5"/>
      <c r="AR132" s="5"/>
      <c r="AS132" s="5"/>
      <c r="AT132" s="5"/>
      <c r="AU132" s="5"/>
      <c r="BS132" s="6"/>
      <c r="BT132" s="6"/>
      <c r="BU132" s="6"/>
      <c r="BV132" s="6"/>
      <c r="BW132" s="6"/>
      <c r="BX132" s="6"/>
      <c r="BY132" s="6"/>
      <c r="BZ132" s="6"/>
      <c r="CA132" s="6"/>
      <c r="CB132" s="6"/>
      <c r="CC132" s="6"/>
      <c r="CD132" s="6"/>
      <c r="CE132" s="6"/>
      <c r="CF132" s="6"/>
      <c r="CG132" s="6"/>
      <c r="CH132" s="6"/>
      <c r="CI132" s="6"/>
    </row>
    <row r="133" spans="2:87" s="3" customFormat="1" ht="15.75" customHeight="1" thickBot="1">
      <c r="B133" s="677"/>
      <c r="C133" s="678"/>
      <c r="D133" s="678"/>
      <c r="E133" s="810"/>
      <c r="F133" s="811"/>
      <c r="G133" s="812"/>
      <c r="H133" s="530"/>
      <c r="I133" s="530"/>
      <c r="J133" s="530"/>
      <c r="K133" s="530"/>
      <c r="L133" s="530"/>
      <c r="M133" s="530"/>
      <c r="N133" s="530"/>
      <c r="O133" s="530"/>
      <c r="P133" s="530"/>
      <c r="Q133" s="530"/>
      <c r="R133" s="530"/>
      <c r="S133" s="530"/>
      <c r="T133" s="530"/>
      <c r="U133" s="532"/>
      <c r="V133" s="830"/>
      <c r="W133" s="831"/>
      <c r="X133" s="831"/>
      <c r="Y133" s="4"/>
      <c r="Z133" s="5"/>
      <c r="AA133" s="5"/>
      <c r="AB133" s="5"/>
      <c r="AC133" s="5"/>
      <c r="AD133" s="5"/>
      <c r="AE133" s="5"/>
      <c r="AF133" s="5"/>
      <c r="AG133" s="5"/>
      <c r="AH133" s="5"/>
      <c r="AI133" s="5"/>
      <c r="AJ133" s="5"/>
      <c r="AK133" s="5"/>
      <c r="AL133" s="5"/>
      <c r="AM133" s="5"/>
      <c r="AN133" s="5"/>
      <c r="AO133" s="5"/>
      <c r="AP133" s="19"/>
      <c r="AQ133" s="5"/>
      <c r="AR133" s="5"/>
      <c r="AS133" s="5"/>
      <c r="AT133" s="5"/>
      <c r="AU133" s="5"/>
      <c r="BS133" s="6"/>
      <c r="BT133" s="6"/>
      <c r="BU133" s="6"/>
      <c r="BV133" s="6"/>
      <c r="BW133" s="6"/>
      <c r="BX133" s="6"/>
      <c r="BY133" s="6"/>
      <c r="BZ133" s="6"/>
      <c r="CA133" s="6"/>
      <c r="CB133" s="6"/>
      <c r="CC133" s="6"/>
      <c r="CD133" s="6"/>
      <c r="CE133" s="6"/>
      <c r="CF133" s="6"/>
      <c r="CG133" s="6"/>
      <c r="CH133" s="6"/>
      <c r="CI133" s="6"/>
    </row>
    <row r="134" spans="2:87" s="3" customFormat="1" ht="15.75" customHeight="1">
      <c r="B134" s="783" t="s">
        <v>54</v>
      </c>
      <c r="C134" s="103"/>
      <c r="D134" s="103"/>
      <c r="E134" s="792" t="s">
        <v>333</v>
      </c>
      <c r="F134" s="360"/>
      <c r="G134" s="361"/>
      <c r="H134" s="103"/>
      <c r="I134" s="103"/>
      <c r="J134" s="103"/>
      <c r="K134" s="103"/>
      <c r="L134" s="103"/>
      <c r="M134" s="103"/>
      <c r="N134" s="103"/>
      <c r="O134" s="103"/>
      <c r="P134" s="103"/>
      <c r="Q134" s="103"/>
      <c r="R134" s="103"/>
      <c r="S134" s="103"/>
      <c r="T134" s="103"/>
      <c r="U134" s="103"/>
      <c r="V134" s="792" t="s">
        <v>334</v>
      </c>
      <c r="W134" s="360"/>
      <c r="X134" s="793"/>
      <c r="Y134" s="4"/>
      <c r="Z134" s="5"/>
      <c r="AA134" s="5"/>
      <c r="AB134" s="5"/>
      <c r="AC134" s="5"/>
      <c r="AD134" s="5"/>
      <c r="AE134" s="5"/>
      <c r="AF134" s="5"/>
      <c r="AG134" s="5"/>
      <c r="AH134" s="5"/>
      <c r="AI134" s="5"/>
      <c r="AJ134" s="5"/>
      <c r="AK134" s="5"/>
      <c r="AL134" s="5"/>
      <c r="AM134" s="5"/>
      <c r="AN134" s="5"/>
      <c r="AO134" s="5"/>
      <c r="AP134" s="19"/>
      <c r="AQ134" s="5"/>
      <c r="AR134" s="5"/>
      <c r="AS134" s="5"/>
      <c r="AT134" s="5"/>
      <c r="AU134" s="5"/>
      <c r="BS134" s="6"/>
      <c r="BT134" s="6"/>
      <c r="BU134" s="6"/>
      <c r="BV134" s="6"/>
      <c r="BW134" s="6"/>
      <c r="BX134" s="6"/>
      <c r="BY134" s="6"/>
      <c r="BZ134" s="6"/>
      <c r="CA134" s="6"/>
      <c r="CB134" s="6"/>
      <c r="CC134" s="6"/>
      <c r="CD134" s="6"/>
      <c r="CE134" s="6"/>
      <c r="CF134" s="6"/>
      <c r="CG134" s="6"/>
      <c r="CH134" s="6"/>
      <c r="CI134" s="6"/>
    </row>
    <row r="135" spans="2:87" s="3" customFormat="1" ht="15.75" customHeight="1">
      <c r="B135" s="784"/>
      <c r="C135" s="76"/>
      <c r="D135" s="76"/>
      <c r="E135" s="794"/>
      <c r="F135" s="795"/>
      <c r="G135" s="817"/>
      <c r="H135" s="76"/>
      <c r="I135" s="76"/>
      <c r="J135" s="76"/>
      <c r="K135" s="76"/>
      <c r="L135" s="76"/>
      <c r="M135" s="76"/>
      <c r="N135" s="76"/>
      <c r="O135" s="76"/>
      <c r="P135" s="76"/>
      <c r="Q135" s="76"/>
      <c r="R135" s="76"/>
      <c r="S135" s="76"/>
      <c r="T135" s="76"/>
      <c r="U135" s="76"/>
      <c r="V135" s="794"/>
      <c r="W135" s="795"/>
      <c r="X135" s="796"/>
      <c r="Y135" s="4"/>
      <c r="Z135" s="5"/>
      <c r="AA135" s="5"/>
      <c r="AB135" s="5"/>
      <c r="AC135" s="5"/>
      <c r="AD135" s="5"/>
      <c r="AE135" s="5"/>
      <c r="AF135" s="5"/>
      <c r="AG135" s="5"/>
      <c r="AH135" s="5"/>
      <c r="AI135" s="5"/>
      <c r="AJ135" s="5"/>
      <c r="AK135" s="5"/>
      <c r="AL135" s="5"/>
      <c r="AM135" s="5"/>
      <c r="AN135" s="5"/>
      <c r="AO135" s="5"/>
      <c r="AP135" s="19"/>
      <c r="AQ135" s="5"/>
      <c r="AR135" s="5"/>
      <c r="AS135" s="5"/>
      <c r="AT135" s="5"/>
      <c r="AU135" s="5"/>
      <c r="BS135" s="6"/>
      <c r="BT135" s="6"/>
      <c r="BU135" s="6"/>
      <c r="BV135" s="6"/>
      <c r="BW135" s="6"/>
      <c r="BX135" s="6"/>
      <c r="BY135" s="6"/>
      <c r="BZ135" s="6"/>
      <c r="CA135" s="6"/>
      <c r="CB135" s="6"/>
      <c r="CC135" s="6"/>
      <c r="CD135" s="6"/>
      <c r="CE135" s="6"/>
      <c r="CF135" s="6"/>
      <c r="CG135" s="6"/>
      <c r="CH135" s="6"/>
      <c r="CI135" s="6"/>
    </row>
    <row r="136" spans="2:87" s="3" customFormat="1" ht="15.75" customHeight="1">
      <c r="B136" s="784"/>
      <c r="C136" s="76"/>
      <c r="D136" s="76"/>
      <c r="E136" s="794"/>
      <c r="F136" s="795"/>
      <c r="G136" s="817"/>
      <c r="H136" s="76"/>
      <c r="I136" s="76"/>
      <c r="J136" s="76"/>
      <c r="K136" s="76"/>
      <c r="L136" s="76"/>
      <c r="M136" s="76"/>
      <c r="N136" s="76"/>
      <c r="O136" s="76"/>
      <c r="P136" s="76"/>
      <c r="Q136" s="76"/>
      <c r="R136" s="76"/>
      <c r="S136" s="76"/>
      <c r="T136" s="76"/>
      <c r="U136" s="76"/>
      <c r="V136" s="794"/>
      <c r="W136" s="795"/>
      <c r="X136" s="796"/>
      <c r="Y136" s="4"/>
      <c r="Z136" s="5"/>
      <c r="AA136" s="5"/>
      <c r="AB136" s="5"/>
      <c r="AC136" s="5"/>
      <c r="AD136" s="5"/>
      <c r="AE136" s="5"/>
      <c r="AF136" s="5"/>
      <c r="AG136" s="5"/>
      <c r="AH136" s="5"/>
      <c r="AI136" s="5"/>
      <c r="AJ136" s="5"/>
      <c r="AK136" s="5"/>
      <c r="AL136" s="5"/>
      <c r="AM136" s="5"/>
      <c r="AN136" s="5"/>
      <c r="AO136" s="5"/>
      <c r="AP136" s="19"/>
      <c r="AQ136" s="5"/>
      <c r="AR136" s="5"/>
      <c r="AS136" s="5"/>
      <c r="AT136" s="5"/>
      <c r="AU136" s="5"/>
      <c r="BS136" s="6"/>
      <c r="BT136" s="6"/>
      <c r="BU136" s="6"/>
      <c r="BV136" s="6"/>
      <c r="BW136" s="6"/>
      <c r="BX136" s="6"/>
      <c r="BY136" s="6"/>
      <c r="BZ136" s="6"/>
      <c r="CA136" s="6"/>
      <c r="CB136" s="6"/>
      <c r="CC136" s="6"/>
      <c r="CD136" s="6"/>
      <c r="CE136" s="6"/>
      <c r="CF136" s="6"/>
      <c r="CG136" s="6"/>
      <c r="CH136" s="6"/>
      <c r="CI136" s="6"/>
    </row>
    <row r="137" spans="2:87" s="3" customFormat="1" ht="15.75" customHeight="1">
      <c r="B137" s="784"/>
      <c r="C137" s="76"/>
      <c r="D137" s="76"/>
      <c r="E137" s="794"/>
      <c r="F137" s="797"/>
      <c r="G137" s="817"/>
      <c r="H137" s="76"/>
      <c r="I137" s="76"/>
      <c r="J137" s="76"/>
      <c r="K137" s="76"/>
      <c r="L137" s="76"/>
      <c r="M137" s="76"/>
      <c r="N137" s="76"/>
      <c r="O137" s="76"/>
      <c r="P137" s="76"/>
      <c r="Q137" s="76"/>
      <c r="R137" s="76"/>
      <c r="S137" s="76"/>
      <c r="T137" s="76"/>
      <c r="U137" s="76"/>
      <c r="V137" s="794"/>
      <c r="W137" s="797"/>
      <c r="X137" s="796"/>
      <c r="Y137" s="4"/>
      <c r="Z137" s="5"/>
      <c r="AA137" s="5"/>
      <c r="AB137" s="5"/>
      <c r="AC137" s="5"/>
      <c r="AD137" s="5"/>
      <c r="AE137" s="5"/>
      <c r="AF137" s="5"/>
      <c r="AG137" s="5"/>
      <c r="AH137" s="5"/>
      <c r="AI137" s="5"/>
      <c r="AJ137" s="5"/>
      <c r="AK137" s="5"/>
      <c r="AL137" s="5"/>
      <c r="AM137" s="5"/>
      <c r="AN137" s="5"/>
      <c r="AO137" s="5"/>
      <c r="AP137" s="19"/>
      <c r="AQ137" s="5"/>
      <c r="AR137" s="5"/>
      <c r="AS137" s="5"/>
      <c r="AT137" s="5"/>
      <c r="AU137" s="5"/>
      <c r="BS137" s="6"/>
      <c r="BT137" s="6"/>
      <c r="BU137" s="6"/>
      <c r="BV137" s="6"/>
      <c r="BW137" s="6"/>
      <c r="BX137" s="6"/>
      <c r="BY137" s="6"/>
      <c r="BZ137" s="6"/>
      <c r="CA137" s="6"/>
      <c r="CB137" s="6"/>
      <c r="CC137" s="6"/>
      <c r="CD137" s="6"/>
      <c r="CE137" s="6"/>
      <c r="CF137" s="6"/>
      <c r="CG137" s="6"/>
      <c r="CH137" s="6"/>
      <c r="CI137" s="6"/>
    </row>
    <row r="138" spans="2:87" s="3" customFormat="1" ht="15.75" customHeight="1" thickBot="1">
      <c r="B138" s="785"/>
      <c r="C138" s="82"/>
      <c r="D138" s="82"/>
      <c r="E138" s="798"/>
      <c r="F138" s="710"/>
      <c r="G138" s="818"/>
      <c r="H138" s="82"/>
      <c r="I138" s="82"/>
      <c r="J138" s="82"/>
      <c r="K138" s="82"/>
      <c r="L138" s="82"/>
      <c r="M138" s="82"/>
      <c r="N138" s="82"/>
      <c r="O138" s="82"/>
      <c r="P138" s="82"/>
      <c r="Q138" s="82"/>
      <c r="R138" s="82"/>
      <c r="S138" s="82"/>
      <c r="T138" s="82"/>
      <c r="U138" s="82"/>
      <c r="V138" s="798"/>
      <c r="W138" s="710"/>
      <c r="X138" s="711"/>
      <c r="Y138" s="83"/>
      <c r="Z138" s="84"/>
      <c r="AA138" s="84"/>
      <c r="AB138" s="84"/>
      <c r="AC138" s="84"/>
      <c r="AD138" s="84"/>
      <c r="AE138" s="84"/>
      <c r="AF138" s="84"/>
      <c r="AG138" s="84"/>
      <c r="AH138" s="84"/>
      <c r="AI138" s="84"/>
      <c r="AJ138" s="84"/>
      <c r="AK138" s="84"/>
      <c r="AL138" s="84"/>
      <c r="AM138" s="84"/>
      <c r="AN138" s="84"/>
      <c r="AO138" s="84"/>
      <c r="AP138" s="85"/>
      <c r="AQ138" s="5"/>
      <c r="AR138" s="5"/>
      <c r="AS138" s="5"/>
      <c r="AT138" s="5"/>
      <c r="AU138" s="5"/>
      <c r="BS138" s="6"/>
      <c r="BT138" s="6"/>
      <c r="BU138" s="6"/>
      <c r="BV138" s="6"/>
      <c r="BW138" s="6"/>
      <c r="BX138" s="6"/>
      <c r="BY138" s="6"/>
      <c r="BZ138" s="6"/>
      <c r="CA138" s="6"/>
      <c r="CB138" s="6"/>
      <c r="CC138" s="6"/>
      <c r="CD138" s="6"/>
      <c r="CE138" s="6"/>
      <c r="CF138" s="6"/>
      <c r="CG138" s="6"/>
      <c r="CH138" s="6"/>
      <c r="CI138" s="6"/>
    </row>
    <row r="139" spans="2:87" s="3" customFormat="1" ht="15.75" customHeight="1">
      <c r="B139" s="1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5"/>
      <c r="AR139" s="5"/>
      <c r="AS139" s="5"/>
      <c r="AT139" s="5"/>
      <c r="BS139" s="6"/>
      <c r="BT139" s="6"/>
      <c r="BU139" s="6"/>
      <c r="BV139" s="6"/>
      <c r="BW139" s="6"/>
      <c r="BX139" s="6"/>
      <c r="BY139" s="6"/>
      <c r="BZ139" s="6"/>
      <c r="CA139" s="6"/>
      <c r="CB139" s="6"/>
      <c r="CC139" s="6"/>
      <c r="CD139" s="6"/>
      <c r="CE139" s="6"/>
      <c r="CF139" s="6"/>
      <c r="CG139" s="6"/>
      <c r="CH139" s="6"/>
      <c r="CI139" s="6"/>
    </row>
    <row r="140" spans="2:87" s="3" customFormat="1" ht="15.75" customHeight="1" thickBot="1">
      <c r="B140" s="84"/>
      <c r="C140" s="38"/>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BS140" s="6"/>
      <c r="BT140" s="6"/>
      <c r="BU140" s="6"/>
      <c r="BV140" s="6"/>
      <c r="BW140" s="6"/>
      <c r="BX140" s="6"/>
      <c r="BY140" s="6"/>
      <c r="BZ140" s="6"/>
      <c r="CA140" s="6"/>
      <c r="CB140" s="6"/>
      <c r="CC140" s="6"/>
      <c r="CD140" s="6"/>
      <c r="CE140" s="6"/>
      <c r="CF140" s="6"/>
      <c r="CG140" s="6"/>
      <c r="CH140" s="6"/>
      <c r="CI140" s="6"/>
    </row>
    <row r="141" spans="2:87" s="3" customFormat="1" ht="15.75" customHeight="1" thickBot="1">
      <c r="B141" s="41"/>
      <c r="C141" s="42" t="s">
        <v>280</v>
      </c>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87"/>
      <c r="AB141" s="87"/>
      <c r="AC141" s="87"/>
      <c r="AD141" s="87"/>
      <c r="AE141" s="87"/>
      <c r="AF141" s="87"/>
      <c r="AG141" s="87"/>
      <c r="AH141" s="87"/>
      <c r="AI141" s="87"/>
      <c r="AJ141" s="87"/>
      <c r="AK141" s="87"/>
      <c r="AL141" s="87"/>
      <c r="AM141" s="87"/>
      <c r="AN141" s="87"/>
      <c r="AO141" s="87"/>
      <c r="AP141" s="106"/>
      <c r="AQ141" s="5"/>
      <c r="AR141" s="5"/>
      <c r="AS141" s="5"/>
      <c r="AT141" s="5"/>
      <c r="BS141" s="6"/>
      <c r="BT141" s="6"/>
      <c r="BU141" s="6"/>
      <c r="BV141" s="6"/>
      <c r="BW141" s="6"/>
      <c r="BX141" s="6"/>
      <c r="BY141" s="6"/>
      <c r="BZ141" s="6"/>
      <c r="CA141" s="6"/>
      <c r="CB141" s="6"/>
      <c r="CC141" s="6"/>
      <c r="CD141" s="6"/>
      <c r="CE141" s="6"/>
      <c r="CF141" s="6"/>
      <c r="CG141" s="6"/>
      <c r="CH141" s="6"/>
      <c r="CI141" s="6"/>
    </row>
    <row r="142" spans="2:87" s="3" customFormat="1" ht="15.75" customHeight="1">
      <c r="B142" s="32"/>
      <c r="C142" s="89"/>
      <c r="D142" s="90"/>
      <c r="E142" s="90"/>
      <c r="F142" s="90"/>
      <c r="G142" s="90"/>
      <c r="H142" s="90"/>
      <c r="I142" s="90"/>
      <c r="J142" s="90"/>
      <c r="K142" s="90"/>
      <c r="L142" s="90"/>
      <c r="M142" s="90"/>
      <c r="N142" s="90"/>
      <c r="O142" s="90"/>
      <c r="P142" s="90"/>
      <c r="Q142" s="246"/>
      <c r="R142" s="737" t="s">
        <v>200</v>
      </c>
      <c r="S142" s="738"/>
      <c r="T142" s="738"/>
      <c r="U142" s="738"/>
      <c r="V142" s="738"/>
      <c r="W142" s="738"/>
      <c r="X142" s="738"/>
      <c r="Y142" s="738"/>
      <c r="Z142" s="738"/>
      <c r="AA142" s="616" t="s">
        <v>234</v>
      </c>
      <c r="AB142" s="617"/>
      <c r="AC142" s="617"/>
      <c r="AD142" s="617"/>
      <c r="AE142" s="617"/>
      <c r="AF142" s="617"/>
      <c r="AG142" s="617"/>
      <c r="AH142" s="617"/>
      <c r="AI142" s="617"/>
      <c r="AJ142" s="617"/>
      <c r="AK142" s="617"/>
      <c r="AL142" s="617"/>
      <c r="AM142" s="617"/>
      <c r="AN142" s="617"/>
      <c r="AO142" s="617"/>
      <c r="AP142" s="618"/>
      <c r="AQ142" s="5"/>
      <c r="AR142" s="5"/>
      <c r="AS142" s="5"/>
      <c r="AT142" s="5"/>
      <c r="BS142" s="6"/>
      <c r="BT142" s="6"/>
      <c r="BU142" s="6"/>
      <c r="BV142" s="6"/>
      <c r="BW142" s="6"/>
      <c r="BX142" s="6"/>
      <c r="BY142" s="6"/>
      <c r="BZ142" s="6"/>
      <c r="CA142" s="6"/>
      <c r="CB142" s="6"/>
      <c r="CC142" s="6"/>
      <c r="CD142" s="6"/>
      <c r="CE142" s="6"/>
      <c r="CF142" s="6"/>
      <c r="CG142" s="6"/>
      <c r="CH142" s="6"/>
      <c r="CI142" s="6"/>
    </row>
    <row r="143" spans="2:87" s="3" customFormat="1" ht="15.75" customHeight="1">
      <c r="B143" s="32"/>
      <c r="C143" s="58"/>
      <c r="D143" s="22"/>
      <c r="E143" s="22"/>
      <c r="F143" s="22"/>
      <c r="G143" s="22"/>
      <c r="H143" s="22"/>
      <c r="I143" s="22"/>
      <c r="J143" s="22"/>
      <c r="K143" s="22"/>
      <c r="L143" s="22"/>
      <c r="M143" s="22"/>
      <c r="N143" s="22"/>
      <c r="O143" s="22"/>
      <c r="P143" s="22"/>
      <c r="Q143" s="91"/>
      <c r="R143" s="620" t="s">
        <v>201</v>
      </c>
      <c r="S143" s="550"/>
      <c r="T143" s="550"/>
      <c r="U143" s="551"/>
      <c r="V143" s="552" t="s">
        <v>184</v>
      </c>
      <c r="W143" s="554"/>
      <c r="X143" s="534" t="s">
        <v>379</v>
      </c>
      <c r="Y143" s="534"/>
      <c r="Z143" s="534"/>
      <c r="AA143" s="4"/>
      <c r="AB143" s="5"/>
      <c r="AC143" s="5"/>
      <c r="AD143" s="5"/>
      <c r="AE143" s="5"/>
      <c r="AF143" s="5"/>
      <c r="AG143" s="5"/>
      <c r="AH143" s="5"/>
      <c r="AI143" s="5"/>
      <c r="AJ143" s="5"/>
      <c r="AK143" s="5"/>
      <c r="AL143" s="5"/>
      <c r="AM143" s="5"/>
      <c r="AN143" s="5"/>
      <c r="AO143" s="5"/>
      <c r="AP143" s="19"/>
      <c r="AQ143" s="5"/>
      <c r="AR143" s="5"/>
      <c r="AS143" s="5"/>
      <c r="AT143" s="5"/>
      <c r="BS143" s="6"/>
      <c r="BT143" s="6"/>
      <c r="BU143" s="6"/>
      <c r="BV143" s="6"/>
      <c r="BW143" s="6"/>
      <c r="BX143" s="6"/>
      <c r="BY143" s="6"/>
      <c r="BZ143" s="6"/>
      <c r="CA143" s="6"/>
      <c r="CB143" s="6"/>
      <c r="CC143" s="6"/>
      <c r="CD143" s="6"/>
      <c r="CE143" s="6"/>
      <c r="CF143" s="6"/>
      <c r="CG143" s="6"/>
      <c r="CH143" s="6"/>
      <c r="CI143" s="6"/>
    </row>
    <row r="144" spans="2:87" s="3" customFormat="1" ht="15.75" customHeight="1">
      <c r="B144" s="32"/>
      <c r="C144" s="58"/>
      <c r="D144" s="22"/>
      <c r="E144" s="22"/>
      <c r="F144" s="22"/>
      <c r="G144" s="22"/>
      <c r="H144" s="22"/>
      <c r="I144" s="22"/>
      <c r="J144" s="22"/>
      <c r="K144" s="22"/>
      <c r="L144" s="22"/>
      <c r="M144" s="22"/>
      <c r="N144" s="22"/>
      <c r="O144" s="22"/>
      <c r="P144" s="22"/>
      <c r="Q144" s="91"/>
      <c r="R144" s="533" t="s">
        <v>184</v>
      </c>
      <c r="S144" s="534"/>
      <c r="T144" s="552" t="s">
        <v>162</v>
      </c>
      <c r="U144" s="554"/>
      <c r="V144" s="55"/>
      <c r="W144" s="57"/>
      <c r="X144" s="534"/>
      <c r="Y144" s="534"/>
      <c r="Z144" s="534"/>
      <c r="AA144" s="4"/>
      <c r="AB144" s="5"/>
      <c r="AC144" s="5"/>
      <c r="AD144" s="5"/>
      <c r="AE144" s="5"/>
      <c r="AF144" s="5"/>
      <c r="AG144" s="5"/>
      <c r="AH144" s="5"/>
      <c r="AI144" s="5"/>
      <c r="AJ144" s="5"/>
      <c r="AK144" s="5"/>
      <c r="AL144" s="5"/>
      <c r="AM144" s="5"/>
      <c r="AN144" s="5"/>
      <c r="AO144" s="5"/>
      <c r="AP144" s="19"/>
      <c r="AQ144" s="5"/>
      <c r="AR144" s="5"/>
      <c r="AS144" s="5"/>
      <c r="AT144" s="5"/>
      <c r="BS144" s="6"/>
      <c r="BT144" s="6"/>
      <c r="BU144" s="6"/>
      <c r="BV144" s="6"/>
      <c r="BW144" s="6"/>
      <c r="BX144" s="6"/>
      <c r="BY144" s="6"/>
      <c r="BZ144" s="6"/>
      <c r="CA144" s="6"/>
      <c r="CB144" s="6"/>
      <c r="CC144" s="6"/>
      <c r="CD144" s="6"/>
      <c r="CE144" s="6"/>
      <c r="CF144" s="6"/>
      <c r="CG144" s="6"/>
      <c r="CH144" s="6"/>
      <c r="CI144" s="6"/>
    </row>
    <row r="145" spans="2:87" s="3" customFormat="1" ht="15.75" customHeight="1">
      <c r="B145" s="32"/>
      <c r="C145" s="813" t="s">
        <v>262</v>
      </c>
      <c r="D145" s="814"/>
      <c r="E145" s="814"/>
      <c r="F145" s="814"/>
      <c r="G145" s="814"/>
      <c r="H145" s="814"/>
      <c r="I145" s="814"/>
      <c r="J145" s="815"/>
      <c r="K145" s="815"/>
      <c r="L145" s="815"/>
      <c r="M145" s="816"/>
      <c r="N145" s="553" t="s">
        <v>335</v>
      </c>
      <c r="O145" s="553"/>
      <c r="P145" s="553"/>
      <c r="Q145" s="624"/>
      <c r="R145" s="92"/>
      <c r="S145" s="56"/>
      <c r="T145" s="612" t="s">
        <v>166</v>
      </c>
      <c r="U145" s="535"/>
      <c r="V145" s="55"/>
      <c r="W145" s="57"/>
      <c r="X145" s="534"/>
      <c r="Y145" s="534"/>
      <c r="Z145" s="534"/>
      <c r="AA145" s="4"/>
      <c r="AB145" s="5"/>
      <c r="AC145" s="5"/>
      <c r="AD145" s="5"/>
      <c r="AE145" s="5"/>
      <c r="AF145" s="5"/>
      <c r="AG145" s="5"/>
      <c r="AH145" s="5"/>
      <c r="AI145" s="5"/>
      <c r="AJ145" s="5"/>
      <c r="AK145" s="5"/>
      <c r="AL145" s="5"/>
      <c r="AM145" s="5"/>
      <c r="AN145" s="5"/>
      <c r="AO145" s="5"/>
      <c r="AP145" s="19"/>
      <c r="AQ145" s="5"/>
      <c r="AR145" s="5"/>
      <c r="AS145" s="5"/>
      <c r="AT145" s="5"/>
      <c r="BS145" s="6"/>
      <c r="BT145" s="6"/>
      <c r="BU145" s="6"/>
      <c r="BV145" s="6"/>
      <c r="BW145" s="6"/>
      <c r="BX145" s="6"/>
      <c r="BY145" s="6"/>
      <c r="BZ145" s="6"/>
      <c r="CA145" s="6"/>
      <c r="CB145" s="6"/>
      <c r="CC145" s="6"/>
      <c r="CD145" s="6"/>
      <c r="CE145" s="6"/>
      <c r="CF145" s="6"/>
      <c r="CG145" s="6"/>
      <c r="CH145" s="6"/>
      <c r="CI145" s="6"/>
    </row>
    <row r="146" spans="2:87" s="3" customFormat="1" ht="15.75" customHeight="1" thickBot="1">
      <c r="B146" s="60" t="s">
        <v>189</v>
      </c>
      <c r="C146" s="607"/>
      <c r="D146" s="559"/>
      <c r="E146" s="559"/>
      <c r="F146" s="559"/>
      <c r="G146" s="559"/>
      <c r="H146" s="559"/>
      <c r="I146" s="559"/>
      <c r="J146" s="608"/>
      <c r="K146" s="608"/>
      <c r="L146" s="608"/>
      <c r="M146" s="609"/>
      <c r="N146" s="543" t="s">
        <v>344</v>
      </c>
      <c r="O146" s="543"/>
      <c r="P146" s="543"/>
      <c r="Q146" s="754"/>
      <c r="R146" s="727" t="s">
        <v>180</v>
      </c>
      <c r="S146" s="543"/>
      <c r="T146" s="542" t="s">
        <v>179</v>
      </c>
      <c r="U146" s="613"/>
      <c r="V146" s="248"/>
      <c r="W146" s="249"/>
      <c r="X146" s="543" t="s">
        <v>223</v>
      </c>
      <c r="Y146" s="543"/>
      <c r="Z146" s="543"/>
      <c r="AA146" s="83"/>
      <c r="AB146" s="84"/>
      <c r="AC146" s="84"/>
      <c r="AD146" s="84"/>
      <c r="AE146" s="84"/>
      <c r="AF146" s="84"/>
      <c r="AG146" s="84"/>
      <c r="AH146" s="84"/>
      <c r="AI146" s="84"/>
      <c r="AJ146" s="84"/>
      <c r="AK146" s="84"/>
      <c r="AL146" s="84"/>
      <c r="AM146" s="84"/>
      <c r="AN146" s="84"/>
      <c r="AO146" s="84"/>
      <c r="AP146" s="85"/>
      <c r="AQ146" s="5"/>
      <c r="AR146" s="5"/>
      <c r="AS146" s="5"/>
      <c r="AT146" s="5"/>
      <c r="BS146" s="6"/>
      <c r="BT146" s="6"/>
      <c r="BU146" s="6"/>
      <c r="BV146" s="6"/>
      <c r="BW146" s="6"/>
      <c r="BX146" s="6"/>
      <c r="BY146" s="6"/>
      <c r="BZ146" s="6"/>
      <c r="CA146" s="6"/>
      <c r="CB146" s="6"/>
      <c r="CC146" s="6"/>
      <c r="CD146" s="6"/>
      <c r="CE146" s="6"/>
      <c r="CF146" s="6"/>
      <c r="CG146" s="6"/>
      <c r="CH146" s="6"/>
      <c r="CI146" s="6"/>
    </row>
    <row r="147" spans="2:87" s="3" customFormat="1" ht="15.75" customHeight="1">
      <c r="B147" s="94">
        <v>1</v>
      </c>
      <c r="C147" s="604"/>
      <c r="D147" s="605"/>
      <c r="E147" s="605"/>
      <c r="F147" s="605"/>
      <c r="G147" s="605"/>
      <c r="H147" s="605"/>
      <c r="I147" s="605"/>
      <c r="J147" s="605"/>
      <c r="K147" s="605"/>
      <c r="L147" s="605"/>
      <c r="M147" s="606"/>
      <c r="N147" s="522"/>
      <c r="O147" s="523"/>
      <c r="P147" s="523"/>
      <c r="Q147" s="524"/>
      <c r="R147" s="525"/>
      <c r="S147" s="526"/>
      <c r="T147" s="715"/>
      <c r="U147" s="715"/>
      <c r="V147" s="526"/>
      <c r="W147" s="526"/>
      <c r="X147" s="591">
        <f>IF(AND(NOT(C147=""),NOT(N147="")),R147*T147*V147,"")</f>
      </c>
      <c r="Y147" s="592"/>
      <c r="Z147" s="593"/>
      <c r="AA147" s="1058" t="s">
        <v>424</v>
      </c>
      <c r="AB147" s="1070"/>
      <c r="AC147" s="1070"/>
      <c r="AD147" s="1070"/>
      <c r="AE147" s="1070"/>
      <c r="AF147" s="1070"/>
      <c r="AG147" s="1070"/>
      <c r="AH147" s="1070"/>
      <c r="AI147" s="1070"/>
      <c r="AJ147" s="1070"/>
      <c r="AK147" s="1070"/>
      <c r="AL147" s="1070"/>
      <c r="AM147" s="1070"/>
      <c r="AN147" s="1070"/>
      <c r="AO147" s="1070"/>
      <c r="AP147" s="1071"/>
      <c r="AQ147" s="5"/>
      <c r="AR147" s="5"/>
      <c r="AS147" s="5"/>
      <c r="AT147" s="5"/>
      <c r="BS147" s="6"/>
      <c r="BT147" s="6"/>
      <c r="BU147" s="6"/>
      <c r="BV147" s="6"/>
      <c r="BW147" s="6"/>
      <c r="BX147" s="6"/>
      <c r="BY147" s="6"/>
      <c r="BZ147" s="6"/>
      <c r="CA147" s="6"/>
      <c r="CB147" s="6"/>
      <c r="CC147" s="6"/>
      <c r="CD147" s="6"/>
      <c r="CE147" s="6"/>
      <c r="CF147" s="6"/>
      <c r="CG147" s="6"/>
      <c r="CH147" s="6"/>
      <c r="CI147" s="6"/>
    </row>
    <row r="148" spans="2:87" s="3" customFormat="1" ht="15.75" customHeight="1">
      <c r="B148" s="95">
        <f>B147+1</f>
        <v>2</v>
      </c>
      <c r="C148" s="495"/>
      <c r="D148" s="496"/>
      <c r="E148" s="496"/>
      <c r="F148" s="496"/>
      <c r="G148" s="496"/>
      <c r="H148" s="496"/>
      <c r="I148" s="496"/>
      <c r="J148" s="496"/>
      <c r="K148" s="496"/>
      <c r="L148" s="496"/>
      <c r="M148" s="497"/>
      <c r="N148" s="499"/>
      <c r="O148" s="500"/>
      <c r="P148" s="500"/>
      <c r="Q148" s="501"/>
      <c r="R148" s="525"/>
      <c r="S148" s="526"/>
      <c r="T148" s="715"/>
      <c r="U148" s="715"/>
      <c r="V148" s="526"/>
      <c r="W148" s="526"/>
      <c r="X148" s="594">
        <f aca="true" t="shared" si="2" ref="X148:X166">IF(AND(NOT(C148=""),NOT(N148="")),R148*T148*V148,"")</f>
      </c>
      <c r="Y148" s="595"/>
      <c r="Z148" s="596"/>
      <c r="AA148" s="1072"/>
      <c r="AB148" s="1073"/>
      <c r="AC148" s="1073"/>
      <c r="AD148" s="1073"/>
      <c r="AE148" s="1073"/>
      <c r="AF148" s="1073"/>
      <c r="AG148" s="1073"/>
      <c r="AH148" s="1073"/>
      <c r="AI148" s="1073"/>
      <c r="AJ148" s="1073"/>
      <c r="AK148" s="1073"/>
      <c r="AL148" s="1073"/>
      <c r="AM148" s="1073"/>
      <c r="AN148" s="1073"/>
      <c r="AO148" s="1073"/>
      <c r="AP148" s="1074"/>
      <c r="AQ148" s="5"/>
      <c r="AR148" s="5"/>
      <c r="AS148" s="5"/>
      <c r="AT148" s="5"/>
      <c r="BS148" s="6"/>
      <c r="BT148" s="6"/>
      <c r="BU148" s="6"/>
      <c r="BV148" s="6"/>
      <c r="BW148" s="6"/>
      <c r="BX148" s="6"/>
      <c r="BY148" s="6"/>
      <c r="BZ148" s="6"/>
      <c r="CA148" s="6"/>
      <c r="CB148" s="6"/>
      <c r="CC148" s="6"/>
      <c r="CD148" s="6"/>
      <c r="CE148" s="6"/>
      <c r="CF148" s="6"/>
      <c r="CG148" s="6"/>
      <c r="CH148" s="6"/>
      <c r="CI148" s="6"/>
    </row>
    <row r="149" spans="2:87" s="3" customFormat="1" ht="15.75" customHeight="1">
      <c r="B149" s="95">
        <f aca="true" t="shared" si="3" ref="B149:B166">B148+1</f>
        <v>3</v>
      </c>
      <c r="C149" s="495"/>
      <c r="D149" s="496"/>
      <c r="E149" s="496"/>
      <c r="F149" s="496"/>
      <c r="G149" s="496"/>
      <c r="H149" s="496"/>
      <c r="I149" s="496"/>
      <c r="J149" s="496"/>
      <c r="K149" s="496"/>
      <c r="L149" s="496"/>
      <c r="M149" s="497"/>
      <c r="N149" s="499"/>
      <c r="O149" s="500"/>
      <c r="P149" s="500"/>
      <c r="Q149" s="501"/>
      <c r="R149" s="525"/>
      <c r="S149" s="526"/>
      <c r="T149" s="715"/>
      <c r="U149" s="715"/>
      <c r="V149" s="526"/>
      <c r="W149" s="526"/>
      <c r="X149" s="594">
        <f t="shared" si="2"/>
      </c>
      <c r="Y149" s="595"/>
      <c r="Z149" s="596"/>
      <c r="AA149" s="1072"/>
      <c r="AB149" s="1073"/>
      <c r="AC149" s="1073"/>
      <c r="AD149" s="1073"/>
      <c r="AE149" s="1073"/>
      <c r="AF149" s="1073"/>
      <c r="AG149" s="1073"/>
      <c r="AH149" s="1073"/>
      <c r="AI149" s="1073"/>
      <c r="AJ149" s="1073"/>
      <c r="AK149" s="1073"/>
      <c r="AL149" s="1073"/>
      <c r="AM149" s="1073"/>
      <c r="AN149" s="1073"/>
      <c r="AO149" s="1073"/>
      <c r="AP149" s="1074"/>
      <c r="AQ149" s="5"/>
      <c r="AR149" s="5"/>
      <c r="AS149" s="5"/>
      <c r="AT149" s="5"/>
      <c r="BS149" s="6"/>
      <c r="BT149" s="6"/>
      <c r="BU149" s="6"/>
      <c r="BV149" s="6"/>
      <c r="BW149" s="6"/>
      <c r="BX149" s="6"/>
      <c r="BY149" s="6"/>
      <c r="BZ149" s="6"/>
      <c r="CA149" s="6"/>
      <c r="CB149" s="6"/>
      <c r="CC149" s="6"/>
      <c r="CD149" s="6"/>
      <c r="CE149" s="6"/>
      <c r="CF149" s="6"/>
      <c r="CG149" s="6"/>
      <c r="CH149" s="6"/>
      <c r="CI149" s="6"/>
    </row>
    <row r="150" spans="2:87" s="3" customFormat="1" ht="15.75" customHeight="1">
      <c r="B150" s="95">
        <f t="shared" si="3"/>
        <v>4</v>
      </c>
      <c r="C150" s="495"/>
      <c r="D150" s="496"/>
      <c r="E150" s="496"/>
      <c r="F150" s="496"/>
      <c r="G150" s="496"/>
      <c r="H150" s="496"/>
      <c r="I150" s="496"/>
      <c r="J150" s="496"/>
      <c r="K150" s="496"/>
      <c r="L150" s="496"/>
      <c r="M150" s="497"/>
      <c r="N150" s="499"/>
      <c r="O150" s="500"/>
      <c r="P150" s="500"/>
      <c r="Q150" s="501"/>
      <c r="R150" s="525"/>
      <c r="S150" s="526"/>
      <c r="T150" s="715"/>
      <c r="U150" s="715"/>
      <c r="V150" s="526"/>
      <c r="W150" s="526"/>
      <c r="X150" s="594">
        <f t="shared" si="2"/>
      </c>
      <c r="Y150" s="595"/>
      <c r="Z150" s="596"/>
      <c r="AA150" s="1075"/>
      <c r="AB150" s="1076"/>
      <c r="AC150" s="1076"/>
      <c r="AD150" s="1076"/>
      <c r="AE150" s="1076"/>
      <c r="AF150" s="1076"/>
      <c r="AG150" s="1076"/>
      <c r="AH150" s="1076"/>
      <c r="AI150" s="1076"/>
      <c r="AJ150" s="1076"/>
      <c r="AK150" s="1076"/>
      <c r="AL150" s="1076"/>
      <c r="AM150" s="1076"/>
      <c r="AN150" s="1076"/>
      <c r="AO150" s="1076"/>
      <c r="AP150" s="1077"/>
      <c r="AQ150" s="267"/>
      <c r="AR150" s="268"/>
      <c r="AS150" s="5"/>
      <c r="AT150" s="5"/>
      <c r="BS150" s="6"/>
      <c r="BT150" s="6"/>
      <c r="BU150" s="6"/>
      <c r="BV150" s="6"/>
      <c r="BW150" s="6"/>
      <c r="BX150" s="6"/>
      <c r="BY150" s="6"/>
      <c r="BZ150" s="6"/>
      <c r="CA150" s="6"/>
      <c r="CB150" s="6"/>
      <c r="CC150" s="6"/>
      <c r="CD150" s="6"/>
      <c r="CE150" s="6"/>
      <c r="CF150" s="6"/>
      <c r="CG150" s="6"/>
      <c r="CH150" s="6"/>
      <c r="CI150" s="6"/>
    </row>
    <row r="151" spans="2:87" s="3" customFormat="1" ht="15.75" customHeight="1">
      <c r="B151" s="95">
        <f t="shared" si="3"/>
        <v>5</v>
      </c>
      <c r="C151" s="495"/>
      <c r="D151" s="496"/>
      <c r="E151" s="496"/>
      <c r="F151" s="496"/>
      <c r="G151" s="496"/>
      <c r="H151" s="496"/>
      <c r="I151" s="496"/>
      <c r="J151" s="496"/>
      <c r="K151" s="496"/>
      <c r="L151" s="496"/>
      <c r="M151" s="497"/>
      <c r="N151" s="499"/>
      <c r="O151" s="500"/>
      <c r="P151" s="500"/>
      <c r="Q151" s="501"/>
      <c r="R151" s="525"/>
      <c r="S151" s="526"/>
      <c r="T151" s="715"/>
      <c r="U151" s="715"/>
      <c r="V151" s="526"/>
      <c r="W151" s="526"/>
      <c r="X151" s="594">
        <f t="shared" si="2"/>
      </c>
      <c r="Y151" s="595"/>
      <c r="Z151" s="596"/>
      <c r="AA151" s="1075"/>
      <c r="AB151" s="1076"/>
      <c r="AC151" s="1076"/>
      <c r="AD151" s="1076"/>
      <c r="AE151" s="1076"/>
      <c r="AF151" s="1076"/>
      <c r="AG151" s="1076"/>
      <c r="AH151" s="1076"/>
      <c r="AI151" s="1076"/>
      <c r="AJ151" s="1076"/>
      <c r="AK151" s="1076"/>
      <c r="AL151" s="1076"/>
      <c r="AM151" s="1076"/>
      <c r="AN151" s="1076"/>
      <c r="AO151" s="1076"/>
      <c r="AP151" s="1077"/>
      <c r="AQ151" s="267"/>
      <c r="AR151" s="268"/>
      <c r="AS151" s="5"/>
      <c r="AT151" s="5"/>
      <c r="BS151" s="6"/>
      <c r="BT151" s="6"/>
      <c r="BU151" s="6"/>
      <c r="BV151" s="6"/>
      <c r="BW151" s="6"/>
      <c r="BX151" s="6"/>
      <c r="BY151" s="6"/>
      <c r="BZ151" s="6"/>
      <c r="CA151" s="6"/>
      <c r="CB151" s="6"/>
      <c r="CC151" s="6"/>
      <c r="CD151" s="6"/>
      <c r="CE151" s="6"/>
      <c r="CF151" s="6"/>
      <c r="CG151" s="6"/>
      <c r="CH151" s="6"/>
      <c r="CI151" s="6"/>
    </row>
    <row r="152" spans="2:87" s="3" customFormat="1" ht="15.75" customHeight="1">
      <c r="B152" s="95">
        <f t="shared" si="3"/>
        <v>6</v>
      </c>
      <c r="C152" s="495"/>
      <c r="D152" s="496"/>
      <c r="E152" s="496"/>
      <c r="F152" s="496"/>
      <c r="G152" s="496"/>
      <c r="H152" s="496"/>
      <c r="I152" s="496"/>
      <c r="J152" s="496"/>
      <c r="K152" s="496"/>
      <c r="L152" s="496"/>
      <c r="M152" s="497"/>
      <c r="N152" s="499"/>
      <c r="O152" s="500"/>
      <c r="P152" s="500"/>
      <c r="Q152" s="501"/>
      <c r="R152" s="525"/>
      <c r="S152" s="526"/>
      <c r="T152" s="715"/>
      <c r="U152" s="715"/>
      <c r="V152" s="526"/>
      <c r="W152" s="526"/>
      <c r="X152" s="594">
        <f t="shared" si="2"/>
      </c>
      <c r="Y152" s="595"/>
      <c r="Z152" s="596"/>
      <c r="AA152" s="1078" t="s">
        <v>343</v>
      </c>
      <c r="AB152" s="1079"/>
      <c r="AC152" s="1079"/>
      <c r="AD152" s="1079"/>
      <c r="AE152" s="1079"/>
      <c r="AF152" s="1079"/>
      <c r="AG152" s="1079"/>
      <c r="AH152" s="1079"/>
      <c r="AI152" s="1079"/>
      <c r="AJ152" s="1079"/>
      <c r="AK152" s="1079"/>
      <c r="AL152" s="1079"/>
      <c r="AM152" s="1079"/>
      <c r="AN152" s="1079"/>
      <c r="AO152" s="1079"/>
      <c r="AP152" s="1080"/>
      <c r="AQ152" s="267"/>
      <c r="AR152" s="268"/>
      <c r="AS152" s="5"/>
      <c r="AT152" s="5"/>
      <c r="BS152" s="6"/>
      <c r="BT152" s="6"/>
      <c r="BU152" s="6"/>
      <c r="BV152" s="6"/>
      <c r="BW152" s="6"/>
      <c r="BX152" s="6"/>
      <c r="BY152" s="6"/>
      <c r="BZ152" s="6"/>
      <c r="CA152" s="6"/>
      <c r="CB152" s="6"/>
      <c r="CC152" s="6"/>
      <c r="CD152" s="6"/>
      <c r="CE152" s="6"/>
      <c r="CF152" s="6"/>
      <c r="CG152" s="6"/>
      <c r="CH152" s="6"/>
      <c r="CI152" s="6"/>
    </row>
    <row r="153" spans="2:87" s="3" customFormat="1" ht="15.75" customHeight="1">
      <c r="B153" s="95">
        <f t="shared" si="3"/>
        <v>7</v>
      </c>
      <c r="C153" s="495"/>
      <c r="D153" s="496"/>
      <c r="E153" s="496"/>
      <c r="F153" s="496"/>
      <c r="G153" s="496"/>
      <c r="H153" s="496"/>
      <c r="I153" s="496"/>
      <c r="J153" s="496"/>
      <c r="K153" s="496"/>
      <c r="L153" s="496"/>
      <c r="M153" s="497"/>
      <c r="N153" s="499"/>
      <c r="O153" s="500"/>
      <c r="P153" s="500"/>
      <c r="Q153" s="501"/>
      <c r="R153" s="525"/>
      <c r="S153" s="526"/>
      <c r="T153" s="715"/>
      <c r="U153" s="715"/>
      <c r="V153" s="526"/>
      <c r="W153" s="526"/>
      <c r="X153" s="594">
        <f t="shared" si="2"/>
      </c>
      <c r="Y153" s="595"/>
      <c r="Z153" s="596"/>
      <c r="AA153" s="1081"/>
      <c r="AB153" s="1079"/>
      <c r="AC153" s="1079"/>
      <c r="AD153" s="1079"/>
      <c r="AE153" s="1079"/>
      <c r="AF153" s="1079"/>
      <c r="AG153" s="1079"/>
      <c r="AH153" s="1079"/>
      <c r="AI153" s="1079"/>
      <c r="AJ153" s="1079"/>
      <c r="AK153" s="1079"/>
      <c r="AL153" s="1079"/>
      <c r="AM153" s="1079"/>
      <c r="AN153" s="1079"/>
      <c r="AO153" s="1079"/>
      <c r="AP153" s="1080"/>
      <c r="AQ153" s="4"/>
      <c r="AR153" s="5"/>
      <c r="AS153" s="5"/>
      <c r="AT153" s="5"/>
      <c r="BS153" s="6"/>
      <c r="BT153" s="6"/>
      <c r="BU153" s="6"/>
      <c r="BV153" s="6"/>
      <c r="BW153" s="6"/>
      <c r="BX153" s="6"/>
      <c r="BY153" s="6"/>
      <c r="BZ153" s="6"/>
      <c r="CA153" s="6"/>
      <c r="CB153" s="6"/>
      <c r="CC153" s="6"/>
      <c r="CD153" s="6"/>
      <c r="CE153" s="6"/>
      <c r="CF153" s="6"/>
      <c r="CG153" s="6"/>
      <c r="CH153" s="6"/>
      <c r="CI153" s="6"/>
    </row>
    <row r="154" spans="2:87" s="3" customFormat="1" ht="15.75" customHeight="1">
      <c r="B154" s="95">
        <f t="shared" si="3"/>
        <v>8</v>
      </c>
      <c r="C154" s="495"/>
      <c r="D154" s="496"/>
      <c r="E154" s="496"/>
      <c r="F154" s="496"/>
      <c r="G154" s="496"/>
      <c r="H154" s="496"/>
      <c r="I154" s="496"/>
      <c r="J154" s="496"/>
      <c r="K154" s="496"/>
      <c r="L154" s="496"/>
      <c r="M154" s="497"/>
      <c r="N154" s="499"/>
      <c r="O154" s="500"/>
      <c r="P154" s="500"/>
      <c r="Q154" s="501"/>
      <c r="R154" s="525"/>
      <c r="S154" s="526"/>
      <c r="T154" s="715"/>
      <c r="U154" s="715"/>
      <c r="V154" s="526"/>
      <c r="W154" s="526"/>
      <c r="X154" s="594">
        <f t="shared" si="2"/>
      </c>
      <c r="Y154" s="595"/>
      <c r="Z154" s="596"/>
      <c r="AA154" s="1081"/>
      <c r="AB154" s="1079"/>
      <c r="AC154" s="1079"/>
      <c r="AD154" s="1079"/>
      <c r="AE154" s="1079"/>
      <c r="AF154" s="1079"/>
      <c r="AG154" s="1079"/>
      <c r="AH154" s="1079"/>
      <c r="AI154" s="1079"/>
      <c r="AJ154" s="1079"/>
      <c r="AK154" s="1079"/>
      <c r="AL154" s="1079"/>
      <c r="AM154" s="1079"/>
      <c r="AN154" s="1079"/>
      <c r="AO154" s="1079"/>
      <c r="AP154" s="1080"/>
      <c r="AQ154" s="5"/>
      <c r="AR154" s="5"/>
      <c r="AS154" s="5"/>
      <c r="AT154" s="5"/>
      <c r="BS154" s="6"/>
      <c r="BT154" s="6"/>
      <c r="BU154" s="6"/>
      <c r="BV154" s="6"/>
      <c r="BW154" s="6"/>
      <c r="BX154" s="6"/>
      <c r="BY154" s="6"/>
      <c r="BZ154" s="6"/>
      <c r="CA154" s="6"/>
      <c r="CB154" s="6"/>
      <c r="CC154" s="6"/>
      <c r="CD154" s="6"/>
      <c r="CE154" s="6"/>
      <c r="CF154" s="6"/>
      <c r="CG154" s="6"/>
      <c r="CH154" s="6"/>
      <c r="CI154" s="6"/>
    </row>
    <row r="155" spans="2:87" s="3" customFormat="1" ht="15.75" customHeight="1">
      <c r="B155" s="95">
        <f t="shared" si="3"/>
        <v>9</v>
      </c>
      <c r="C155" s="495"/>
      <c r="D155" s="496"/>
      <c r="E155" s="496"/>
      <c r="F155" s="496"/>
      <c r="G155" s="496"/>
      <c r="H155" s="496"/>
      <c r="I155" s="496"/>
      <c r="J155" s="496"/>
      <c r="K155" s="496"/>
      <c r="L155" s="496"/>
      <c r="M155" s="497"/>
      <c r="N155" s="499"/>
      <c r="O155" s="500"/>
      <c r="P155" s="500"/>
      <c r="Q155" s="501"/>
      <c r="R155" s="525"/>
      <c r="S155" s="526"/>
      <c r="T155" s="715"/>
      <c r="U155" s="715"/>
      <c r="V155" s="526"/>
      <c r="W155" s="526"/>
      <c r="X155" s="594">
        <f t="shared" si="2"/>
      </c>
      <c r="Y155" s="595"/>
      <c r="Z155" s="596"/>
      <c r="AA155" s="1081"/>
      <c r="AB155" s="1079"/>
      <c r="AC155" s="1079"/>
      <c r="AD155" s="1079"/>
      <c r="AE155" s="1079"/>
      <c r="AF155" s="1079"/>
      <c r="AG155" s="1079"/>
      <c r="AH155" s="1079"/>
      <c r="AI155" s="1079"/>
      <c r="AJ155" s="1079"/>
      <c r="AK155" s="1079"/>
      <c r="AL155" s="1079"/>
      <c r="AM155" s="1079"/>
      <c r="AN155" s="1079"/>
      <c r="AO155" s="1079"/>
      <c r="AP155" s="1080"/>
      <c r="AQ155" s="5"/>
      <c r="AR155" s="5"/>
      <c r="AS155" s="5"/>
      <c r="AT155" s="5"/>
      <c r="BS155" s="6"/>
      <c r="BT155" s="6"/>
      <c r="BU155" s="6"/>
      <c r="BV155" s="6"/>
      <c r="BW155" s="6"/>
      <c r="BX155" s="6"/>
      <c r="BY155" s="6"/>
      <c r="BZ155" s="6"/>
      <c r="CA155" s="6"/>
      <c r="CB155" s="6"/>
      <c r="CC155" s="6"/>
      <c r="CD155" s="6"/>
      <c r="CE155" s="6"/>
      <c r="CF155" s="6"/>
      <c r="CG155" s="6"/>
      <c r="CH155" s="6"/>
      <c r="CI155" s="6"/>
    </row>
    <row r="156" spans="2:87" s="3" customFormat="1" ht="15.75" customHeight="1">
      <c r="B156" s="95">
        <f t="shared" si="3"/>
        <v>10</v>
      </c>
      <c r="C156" s="495"/>
      <c r="D156" s="496"/>
      <c r="E156" s="496"/>
      <c r="F156" s="496"/>
      <c r="G156" s="496"/>
      <c r="H156" s="496"/>
      <c r="I156" s="496"/>
      <c r="J156" s="496"/>
      <c r="K156" s="496"/>
      <c r="L156" s="496"/>
      <c r="M156" s="497"/>
      <c r="N156" s="499"/>
      <c r="O156" s="500"/>
      <c r="P156" s="500"/>
      <c r="Q156" s="501"/>
      <c r="R156" s="525"/>
      <c r="S156" s="526"/>
      <c r="T156" s="715"/>
      <c r="U156" s="715"/>
      <c r="V156" s="526"/>
      <c r="W156" s="526"/>
      <c r="X156" s="594">
        <f t="shared" si="2"/>
      </c>
      <c r="Y156" s="595"/>
      <c r="Z156" s="596"/>
      <c r="AA156" s="4"/>
      <c r="AB156" s="5"/>
      <c r="AC156" s="5"/>
      <c r="AD156" s="5"/>
      <c r="AE156" s="5"/>
      <c r="AF156" s="5"/>
      <c r="AG156" s="5"/>
      <c r="AH156" s="5"/>
      <c r="AI156" s="5"/>
      <c r="AJ156" s="5"/>
      <c r="AK156" s="5"/>
      <c r="AL156" s="5"/>
      <c r="AM156" s="5"/>
      <c r="AN156" s="5"/>
      <c r="AO156" s="5"/>
      <c r="AP156" s="19"/>
      <c r="AQ156" s="5"/>
      <c r="AR156" s="5"/>
      <c r="AS156" s="5"/>
      <c r="AT156" s="5"/>
      <c r="BS156" s="6"/>
      <c r="BT156" s="6"/>
      <c r="BU156" s="6"/>
      <c r="BV156" s="6"/>
      <c r="BW156" s="6"/>
      <c r="BX156" s="6"/>
      <c r="BY156" s="6"/>
      <c r="BZ156" s="6"/>
      <c r="CA156" s="6"/>
      <c r="CB156" s="6"/>
      <c r="CC156" s="6"/>
      <c r="CD156" s="6"/>
      <c r="CE156" s="6"/>
      <c r="CF156" s="6"/>
      <c r="CG156" s="6"/>
      <c r="CH156" s="6"/>
      <c r="CI156" s="6"/>
    </row>
    <row r="157" spans="2:87" s="3" customFormat="1" ht="15.75" customHeight="1">
      <c r="B157" s="95">
        <f t="shared" si="3"/>
        <v>11</v>
      </c>
      <c r="C157" s="495"/>
      <c r="D157" s="496"/>
      <c r="E157" s="496"/>
      <c r="F157" s="496"/>
      <c r="G157" s="496"/>
      <c r="H157" s="496"/>
      <c r="I157" s="496"/>
      <c r="J157" s="496"/>
      <c r="K157" s="496"/>
      <c r="L157" s="496"/>
      <c r="M157" s="497"/>
      <c r="N157" s="499"/>
      <c r="O157" s="500"/>
      <c r="P157" s="500"/>
      <c r="Q157" s="501"/>
      <c r="R157" s="525"/>
      <c r="S157" s="526"/>
      <c r="T157" s="715"/>
      <c r="U157" s="715"/>
      <c r="V157" s="526"/>
      <c r="W157" s="526"/>
      <c r="X157" s="594">
        <f t="shared" si="2"/>
      </c>
      <c r="Y157" s="595"/>
      <c r="Z157" s="596"/>
      <c r="AA157" s="4"/>
      <c r="AB157" s="5"/>
      <c r="AC157" s="5"/>
      <c r="AD157" s="5"/>
      <c r="AE157" s="5"/>
      <c r="AF157" s="5"/>
      <c r="AG157" s="5"/>
      <c r="AH157" s="5"/>
      <c r="AI157" s="5"/>
      <c r="AJ157" s="5"/>
      <c r="AK157" s="5"/>
      <c r="AL157" s="5"/>
      <c r="AM157" s="5"/>
      <c r="AN157" s="5"/>
      <c r="AO157" s="5"/>
      <c r="AP157" s="19"/>
      <c r="AQ157" s="5"/>
      <c r="AR157" s="5"/>
      <c r="AS157" s="5"/>
      <c r="AT157" s="5"/>
      <c r="BS157" s="6"/>
      <c r="BT157" s="6"/>
      <c r="BU157" s="6"/>
      <c r="BV157" s="6"/>
      <c r="BW157" s="6"/>
      <c r="BX157" s="6"/>
      <c r="BY157" s="6"/>
      <c r="BZ157" s="6"/>
      <c r="CA157" s="6"/>
      <c r="CB157" s="6"/>
      <c r="CC157" s="6"/>
      <c r="CD157" s="6"/>
      <c r="CE157" s="6"/>
      <c r="CF157" s="6"/>
      <c r="CG157" s="6"/>
      <c r="CH157" s="6"/>
      <c r="CI157" s="6"/>
    </row>
    <row r="158" spans="2:87" s="3" customFormat="1" ht="15.75" customHeight="1">
      <c r="B158" s="95">
        <f t="shared" si="3"/>
        <v>12</v>
      </c>
      <c r="C158" s="495"/>
      <c r="D158" s="496"/>
      <c r="E158" s="496"/>
      <c r="F158" s="496"/>
      <c r="G158" s="496"/>
      <c r="H158" s="496"/>
      <c r="I158" s="496"/>
      <c r="J158" s="496"/>
      <c r="K158" s="496"/>
      <c r="L158" s="496"/>
      <c r="M158" s="497"/>
      <c r="N158" s="499"/>
      <c r="O158" s="500"/>
      <c r="P158" s="500"/>
      <c r="Q158" s="501"/>
      <c r="R158" s="525"/>
      <c r="S158" s="526"/>
      <c r="T158" s="715"/>
      <c r="U158" s="715"/>
      <c r="V158" s="526"/>
      <c r="W158" s="526"/>
      <c r="X158" s="594">
        <f t="shared" si="2"/>
      </c>
      <c r="Y158" s="595"/>
      <c r="Z158" s="596"/>
      <c r="AA158" s="4"/>
      <c r="AB158" s="5"/>
      <c r="AC158" s="5"/>
      <c r="AD158" s="5"/>
      <c r="AE158" s="5"/>
      <c r="AF158" s="5"/>
      <c r="AG158" s="5"/>
      <c r="AH158" s="5"/>
      <c r="AI158" s="5"/>
      <c r="AJ158" s="5"/>
      <c r="AK158" s="5"/>
      <c r="AL158" s="5"/>
      <c r="AM158" s="5"/>
      <c r="AN158" s="5"/>
      <c r="AO158" s="5"/>
      <c r="AP158" s="19"/>
      <c r="AQ158" s="5"/>
      <c r="AR158" s="5"/>
      <c r="AS158" s="5"/>
      <c r="AT158" s="5"/>
      <c r="BS158" s="6"/>
      <c r="BT158" s="6"/>
      <c r="BU158" s="6"/>
      <c r="BV158" s="6"/>
      <c r="BW158" s="6"/>
      <c r="BX158" s="6"/>
      <c r="BY158" s="6"/>
      <c r="BZ158" s="6"/>
      <c r="CA158" s="6"/>
      <c r="CB158" s="6"/>
      <c r="CC158" s="6"/>
      <c r="CD158" s="6"/>
      <c r="CE158" s="6"/>
      <c r="CF158" s="6"/>
      <c r="CG158" s="6"/>
      <c r="CH158" s="6"/>
      <c r="CI158" s="6"/>
    </row>
    <row r="159" spans="2:87" s="3" customFormat="1" ht="15.75" customHeight="1">
      <c r="B159" s="95">
        <f t="shared" si="3"/>
        <v>13</v>
      </c>
      <c r="C159" s="495"/>
      <c r="D159" s="496"/>
      <c r="E159" s="496"/>
      <c r="F159" s="496"/>
      <c r="G159" s="496"/>
      <c r="H159" s="496"/>
      <c r="I159" s="496"/>
      <c r="J159" s="496"/>
      <c r="K159" s="496"/>
      <c r="L159" s="496"/>
      <c r="M159" s="497"/>
      <c r="N159" s="499"/>
      <c r="O159" s="500"/>
      <c r="P159" s="500"/>
      <c r="Q159" s="501"/>
      <c r="R159" s="525"/>
      <c r="S159" s="526"/>
      <c r="T159" s="715"/>
      <c r="U159" s="715"/>
      <c r="V159" s="526"/>
      <c r="W159" s="526"/>
      <c r="X159" s="594">
        <f t="shared" si="2"/>
      </c>
      <c r="Y159" s="595"/>
      <c r="Z159" s="596"/>
      <c r="AA159" s="4"/>
      <c r="AB159" s="5"/>
      <c r="AC159" s="5"/>
      <c r="AD159" s="5"/>
      <c r="AE159" s="5"/>
      <c r="AF159" s="5"/>
      <c r="AG159" s="5"/>
      <c r="AH159" s="5"/>
      <c r="AI159" s="5"/>
      <c r="AJ159" s="5"/>
      <c r="AK159" s="5"/>
      <c r="AL159" s="5"/>
      <c r="AM159" s="5"/>
      <c r="AN159" s="5"/>
      <c r="AO159" s="5"/>
      <c r="AP159" s="19"/>
      <c r="AQ159" s="5"/>
      <c r="AR159" s="5"/>
      <c r="AS159" s="5"/>
      <c r="AT159" s="5"/>
      <c r="BS159" s="6"/>
      <c r="BT159" s="6"/>
      <c r="BU159" s="6"/>
      <c r="BV159" s="6"/>
      <c r="BW159" s="6"/>
      <c r="BX159" s="6"/>
      <c r="BY159" s="6"/>
      <c r="BZ159" s="6"/>
      <c r="CA159" s="6"/>
      <c r="CB159" s="6"/>
      <c r="CC159" s="6"/>
      <c r="CD159" s="6"/>
      <c r="CE159" s="6"/>
      <c r="CF159" s="6"/>
      <c r="CG159" s="6"/>
      <c r="CH159" s="6"/>
      <c r="CI159" s="6"/>
    </row>
    <row r="160" spans="2:87" s="3" customFormat="1" ht="15.75" customHeight="1">
      <c r="B160" s="95">
        <f t="shared" si="3"/>
        <v>14</v>
      </c>
      <c r="C160" s="495"/>
      <c r="D160" s="496"/>
      <c r="E160" s="496"/>
      <c r="F160" s="496"/>
      <c r="G160" s="496"/>
      <c r="H160" s="496"/>
      <c r="I160" s="496"/>
      <c r="J160" s="496"/>
      <c r="K160" s="496"/>
      <c r="L160" s="496"/>
      <c r="M160" s="497"/>
      <c r="N160" s="499"/>
      <c r="O160" s="500"/>
      <c r="P160" s="500"/>
      <c r="Q160" s="501"/>
      <c r="R160" s="525"/>
      <c r="S160" s="526"/>
      <c r="T160" s="715"/>
      <c r="U160" s="715"/>
      <c r="V160" s="526"/>
      <c r="W160" s="526"/>
      <c r="X160" s="594">
        <f t="shared" si="2"/>
      </c>
      <c r="Y160" s="595"/>
      <c r="Z160" s="596"/>
      <c r="AA160" s="4"/>
      <c r="AB160" s="5"/>
      <c r="AC160" s="5"/>
      <c r="AD160" s="5"/>
      <c r="AE160" s="5"/>
      <c r="AF160" s="5"/>
      <c r="AG160" s="5"/>
      <c r="AH160" s="5"/>
      <c r="AI160" s="5"/>
      <c r="AJ160" s="5"/>
      <c r="AK160" s="5"/>
      <c r="AL160" s="5"/>
      <c r="AM160" s="5"/>
      <c r="AN160" s="5"/>
      <c r="AO160" s="5"/>
      <c r="AP160" s="19"/>
      <c r="AQ160" s="5"/>
      <c r="AR160" s="5"/>
      <c r="AS160" s="5"/>
      <c r="AT160" s="5"/>
      <c r="BS160" s="6"/>
      <c r="BT160" s="6"/>
      <c r="BU160" s="6"/>
      <c r="BV160" s="6"/>
      <c r="BW160" s="6"/>
      <c r="BX160" s="6"/>
      <c r="BY160" s="6"/>
      <c r="BZ160" s="6"/>
      <c r="CA160" s="6"/>
      <c r="CB160" s="6"/>
      <c r="CC160" s="6"/>
      <c r="CD160" s="6"/>
      <c r="CE160" s="6"/>
      <c r="CF160" s="6"/>
      <c r="CG160" s="6"/>
      <c r="CH160" s="6"/>
      <c r="CI160" s="6"/>
    </row>
    <row r="161" spans="2:87" s="3" customFormat="1" ht="15.75" customHeight="1">
      <c r="B161" s="95">
        <f t="shared" si="3"/>
        <v>15</v>
      </c>
      <c r="C161" s="495"/>
      <c r="D161" s="496"/>
      <c r="E161" s="496"/>
      <c r="F161" s="496"/>
      <c r="G161" s="496"/>
      <c r="H161" s="496"/>
      <c r="I161" s="496"/>
      <c r="J161" s="496"/>
      <c r="K161" s="496"/>
      <c r="L161" s="496"/>
      <c r="M161" s="497"/>
      <c r="N161" s="499"/>
      <c r="O161" s="500"/>
      <c r="P161" s="500"/>
      <c r="Q161" s="501"/>
      <c r="R161" s="525"/>
      <c r="S161" s="526"/>
      <c r="T161" s="715"/>
      <c r="U161" s="715"/>
      <c r="V161" s="526"/>
      <c r="W161" s="526"/>
      <c r="X161" s="594">
        <f t="shared" si="2"/>
      </c>
      <c r="Y161" s="595"/>
      <c r="Z161" s="596"/>
      <c r="AA161" s="4"/>
      <c r="AB161" s="5"/>
      <c r="AC161" s="5"/>
      <c r="AD161" s="5"/>
      <c r="AE161" s="5"/>
      <c r="AF161" s="5"/>
      <c r="AG161" s="5"/>
      <c r="AH161" s="5"/>
      <c r="AI161" s="5"/>
      <c r="AJ161" s="5"/>
      <c r="AK161" s="5"/>
      <c r="AL161" s="5"/>
      <c r="AM161" s="5"/>
      <c r="AN161" s="5"/>
      <c r="AO161" s="5"/>
      <c r="AP161" s="19"/>
      <c r="AQ161" s="5"/>
      <c r="AR161" s="5"/>
      <c r="AS161" s="5"/>
      <c r="AT161" s="5"/>
      <c r="BS161" s="6"/>
      <c r="BT161" s="6"/>
      <c r="BU161" s="6"/>
      <c r="BV161" s="6"/>
      <c r="BW161" s="6"/>
      <c r="BX161" s="6"/>
      <c r="BY161" s="6"/>
      <c r="BZ161" s="6"/>
      <c r="CA161" s="6"/>
      <c r="CB161" s="6"/>
      <c r="CC161" s="6"/>
      <c r="CD161" s="6"/>
      <c r="CE161" s="6"/>
      <c r="CF161" s="6"/>
      <c r="CG161" s="6"/>
      <c r="CH161" s="6"/>
      <c r="CI161" s="6"/>
    </row>
    <row r="162" spans="2:87" s="3" customFormat="1" ht="15.75" customHeight="1">
      <c r="B162" s="95">
        <f t="shared" si="3"/>
        <v>16</v>
      </c>
      <c r="C162" s="495"/>
      <c r="D162" s="496"/>
      <c r="E162" s="496"/>
      <c r="F162" s="496"/>
      <c r="G162" s="496"/>
      <c r="H162" s="496"/>
      <c r="I162" s="496"/>
      <c r="J162" s="496"/>
      <c r="K162" s="496"/>
      <c r="L162" s="496"/>
      <c r="M162" s="497"/>
      <c r="N162" s="499"/>
      <c r="O162" s="500"/>
      <c r="P162" s="500"/>
      <c r="Q162" s="501"/>
      <c r="R162" s="525"/>
      <c r="S162" s="526"/>
      <c r="T162" s="715"/>
      <c r="U162" s="715"/>
      <c r="V162" s="526"/>
      <c r="W162" s="526"/>
      <c r="X162" s="594">
        <f t="shared" si="2"/>
      </c>
      <c r="Y162" s="595"/>
      <c r="Z162" s="596"/>
      <c r="AA162" s="4"/>
      <c r="AB162" s="5"/>
      <c r="AC162" s="5"/>
      <c r="AD162" s="5"/>
      <c r="AE162" s="5"/>
      <c r="AF162" s="5"/>
      <c r="AG162" s="5"/>
      <c r="AH162" s="5"/>
      <c r="AI162" s="5"/>
      <c r="AJ162" s="5"/>
      <c r="AK162" s="5"/>
      <c r="AL162" s="5"/>
      <c r="AM162" s="5"/>
      <c r="AN162" s="5"/>
      <c r="AO162" s="5"/>
      <c r="AP162" s="19"/>
      <c r="AQ162" s="5"/>
      <c r="AR162" s="5"/>
      <c r="AS162" s="5"/>
      <c r="AT162" s="5"/>
      <c r="BS162" s="6"/>
      <c r="BT162" s="6"/>
      <c r="BU162" s="6"/>
      <c r="BV162" s="6"/>
      <c r="BW162" s="6"/>
      <c r="BX162" s="6"/>
      <c r="BY162" s="6"/>
      <c r="BZ162" s="6"/>
      <c r="CA162" s="6"/>
      <c r="CB162" s="6"/>
      <c r="CC162" s="6"/>
      <c r="CD162" s="6"/>
      <c r="CE162" s="6"/>
      <c r="CF162" s="6"/>
      <c r="CG162" s="6"/>
      <c r="CH162" s="6"/>
      <c r="CI162" s="6"/>
    </row>
    <row r="163" spans="2:87" s="3" customFormat="1" ht="15.75" customHeight="1">
      <c r="B163" s="95">
        <f t="shared" si="3"/>
        <v>17</v>
      </c>
      <c r="C163" s="495"/>
      <c r="D163" s="496"/>
      <c r="E163" s="496"/>
      <c r="F163" s="496"/>
      <c r="G163" s="496"/>
      <c r="H163" s="496"/>
      <c r="I163" s="496"/>
      <c r="J163" s="496"/>
      <c r="K163" s="496"/>
      <c r="L163" s="496"/>
      <c r="M163" s="497"/>
      <c r="N163" s="499"/>
      <c r="O163" s="500"/>
      <c r="P163" s="500"/>
      <c r="Q163" s="501"/>
      <c r="R163" s="525"/>
      <c r="S163" s="526"/>
      <c r="T163" s="715"/>
      <c r="U163" s="715"/>
      <c r="V163" s="526"/>
      <c r="W163" s="526"/>
      <c r="X163" s="594">
        <f t="shared" si="2"/>
      </c>
      <c r="Y163" s="595"/>
      <c r="Z163" s="596"/>
      <c r="AA163" s="4"/>
      <c r="AB163" s="5"/>
      <c r="AC163" s="5"/>
      <c r="AD163" s="5"/>
      <c r="AE163" s="5"/>
      <c r="AF163" s="5"/>
      <c r="AG163" s="5"/>
      <c r="AH163" s="5"/>
      <c r="AI163" s="5"/>
      <c r="AJ163" s="5"/>
      <c r="AK163" s="5"/>
      <c r="AL163" s="5"/>
      <c r="AM163" s="5"/>
      <c r="AN163" s="5"/>
      <c r="AO163" s="5"/>
      <c r="AP163" s="19"/>
      <c r="AQ163" s="5"/>
      <c r="AR163" s="5"/>
      <c r="AS163" s="5"/>
      <c r="AT163" s="5"/>
      <c r="BS163" s="6"/>
      <c r="BT163" s="6"/>
      <c r="BU163" s="6"/>
      <c r="BV163" s="6"/>
      <c r="BW163" s="6"/>
      <c r="BX163" s="6"/>
      <c r="BY163" s="6"/>
      <c r="BZ163" s="6"/>
      <c r="CA163" s="6"/>
      <c r="CB163" s="6"/>
      <c r="CC163" s="6"/>
      <c r="CD163" s="6"/>
      <c r="CE163" s="6"/>
      <c r="CF163" s="6"/>
      <c r="CG163" s="6"/>
      <c r="CH163" s="6"/>
      <c r="CI163" s="6"/>
    </row>
    <row r="164" spans="2:87" s="3" customFormat="1" ht="15.75" customHeight="1">
      <c r="B164" s="95">
        <f t="shared" si="3"/>
        <v>18</v>
      </c>
      <c r="C164" s="495"/>
      <c r="D164" s="496"/>
      <c r="E164" s="496"/>
      <c r="F164" s="496"/>
      <c r="G164" s="496"/>
      <c r="H164" s="496"/>
      <c r="I164" s="496"/>
      <c r="J164" s="496"/>
      <c r="K164" s="496"/>
      <c r="L164" s="496"/>
      <c r="M164" s="497"/>
      <c r="N164" s="499"/>
      <c r="O164" s="500"/>
      <c r="P164" s="500"/>
      <c r="Q164" s="501"/>
      <c r="R164" s="525"/>
      <c r="S164" s="526"/>
      <c r="T164" s="715"/>
      <c r="U164" s="715"/>
      <c r="V164" s="526"/>
      <c r="W164" s="526"/>
      <c r="X164" s="594">
        <f t="shared" si="2"/>
      </c>
      <c r="Y164" s="595"/>
      <c r="Z164" s="596"/>
      <c r="AA164" s="4"/>
      <c r="AB164" s="5"/>
      <c r="AC164" s="5"/>
      <c r="AD164" s="5"/>
      <c r="AE164" s="5"/>
      <c r="AF164" s="5"/>
      <c r="AG164" s="5"/>
      <c r="AH164" s="5"/>
      <c r="AI164" s="5"/>
      <c r="AJ164" s="5"/>
      <c r="AK164" s="5"/>
      <c r="AL164" s="5"/>
      <c r="AM164" s="5"/>
      <c r="AN164" s="5"/>
      <c r="AO164" s="5"/>
      <c r="AP164" s="19"/>
      <c r="AQ164" s="5"/>
      <c r="AR164" s="5"/>
      <c r="AS164" s="5"/>
      <c r="AT164" s="5"/>
      <c r="BS164" s="6"/>
      <c r="BT164" s="6"/>
      <c r="BU164" s="6"/>
      <c r="BV164" s="6"/>
      <c r="BW164" s="6"/>
      <c r="BX164" s="6"/>
      <c r="BY164" s="6"/>
      <c r="BZ164" s="6"/>
      <c r="CA164" s="6"/>
      <c r="CB164" s="6"/>
      <c r="CC164" s="6"/>
      <c r="CD164" s="6"/>
      <c r="CE164" s="6"/>
      <c r="CF164" s="6"/>
      <c r="CG164" s="6"/>
      <c r="CH164" s="6"/>
      <c r="CI164" s="6"/>
    </row>
    <row r="165" spans="2:87" s="3" customFormat="1" ht="15.75" customHeight="1">
      <c r="B165" s="95">
        <f t="shared" si="3"/>
        <v>19</v>
      </c>
      <c r="C165" s="495"/>
      <c r="D165" s="496"/>
      <c r="E165" s="496"/>
      <c r="F165" s="496"/>
      <c r="G165" s="496"/>
      <c r="H165" s="496"/>
      <c r="I165" s="496"/>
      <c r="J165" s="496"/>
      <c r="K165" s="496"/>
      <c r="L165" s="496"/>
      <c r="M165" s="497"/>
      <c r="N165" s="499"/>
      <c r="O165" s="500"/>
      <c r="P165" s="500"/>
      <c r="Q165" s="501"/>
      <c r="R165" s="525"/>
      <c r="S165" s="526"/>
      <c r="T165" s="715"/>
      <c r="U165" s="715"/>
      <c r="V165" s="526"/>
      <c r="W165" s="526"/>
      <c r="X165" s="594">
        <f t="shared" si="2"/>
      </c>
      <c r="Y165" s="595"/>
      <c r="Z165" s="596"/>
      <c r="AA165" s="4"/>
      <c r="AB165" s="5"/>
      <c r="AC165" s="5"/>
      <c r="AD165" s="5"/>
      <c r="AE165" s="5"/>
      <c r="AF165" s="5"/>
      <c r="AG165" s="5"/>
      <c r="AH165" s="5"/>
      <c r="AI165" s="5"/>
      <c r="AJ165" s="5"/>
      <c r="AK165" s="5"/>
      <c r="AL165" s="5"/>
      <c r="AM165" s="5"/>
      <c r="AN165" s="5"/>
      <c r="AO165" s="5"/>
      <c r="AP165" s="19"/>
      <c r="AQ165" s="5"/>
      <c r="AR165" s="5"/>
      <c r="AS165" s="5"/>
      <c r="AT165" s="5"/>
      <c r="BS165" s="6"/>
      <c r="BT165" s="6"/>
      <c r="BU165" s="6"/>
      <c r="BV165" s="6"/>
      <c r="BW165" s="6"/>
      <c r="BX165" s="6"/>
      <c r="BY165" s="6"/>
      <c r="BZ165" s="6"/>
      <c r="CA165" s="6"/>
      <c r="CB165" s="6"/>
      <c r="CC165" s="6"/>
      <c r="CD165" s="6"/>
      <c r="CE165" s="6"/>
      <c r="CF165" s="6"/>
      <c r="CG165" s="6"/>
      <c r="CH165" s="6"/>
      <c r="CI165" s="6"/>
    </row>
    <row r="166" spans="2:87" s="3" customFormat="1" ht="15.75" customHeight="1" thickBot="1">
      <c r="B166" s="95">
        <f t="shared" si="3"/>
        <v>20</v>
      </c>
      <c r="C166" s="495"/>
      <c r="D166" s="496"/>
      <c r="E166" s="496"/>
      <c r="F166" s="496"/>
      <c r="G166" s="496"/>
      <c r="H166" s="496"/>
      <c r="I166" s="496"/>
      <c r="J166" s="496"/>
      <c r="K166" s="496"/>
      <c r="L166" s="496"/>
      <c r="M166" s="497"/>
      <c r="N166" s="502"/>
      <c r="O166" s="503"/>
      <c r="P166" s="503"/>
      <c r="Q166" s="504"/>
      <c r="R166" s="712"/>
      <c r="S166" s="713"/>
      <c r="T166" s="714"/>
      <c r="U166" s="714"/>
      <c r="V166" s="713"/>
      <c r="W166" s="713"/>
      <c r="X166" s="865">
        <f t="shared" si="2"/>
      </c>
      <c r="Y166" s="866"/>
      <c r="Z166" s="867"/>
      <c r="AA166" s="4"/>
      <c r="AB166" s="5"/>
      <c r="AC166" s="5"/>
      <c r="AD166" s="5"/>
      <c r="AE166" s="5"/>
      <c r="AF166" s="5"/>
      <c r="AG166" s="5"/>
      <c r="AH166" s="5"/>
      <c r="AI166" s="5"/>
      <c r="AJ166" s="5"/>
      <c r="AK166" s="5"/>
      <c r="AL166" s="5"/>
      <c r="AM166" s="5"/>
      <c r="AN166" s="5"/>
      <c r="AO166" s="5"/>
      <c r="AP166" s="19"/>
      <c r="AQ166" s="5"/>
      <c r="AR166" s="5"/>
      <c r="AS166" s="5"/>
      <c r="AT166" s="5"/>
      <c r="BS166" s="6"/>
      <c r="BT166" s="6"/>
      <c r="BU166" s="6"/>
      <c r="BV166" s="6"/>
      <c r="BW166" s="6"/>
      <c r="BX166" s="6"/>
      <c r="BY166" s="6"/>
      <c r="BZ166" s="6"/>
      <c r="CA166" s="6"/>
      <c r="CB166" s="6"/>
      <c r="CC166" s="6"/>
      <c r="CD166" s="6"/>
      <c r="CE166" s="6"/>
      <c r="CF166" s="6"/>
      <c r="CG166" s="6"/>
      <c r="CH166" s="6"/>
      <c r="CI166" s="6"/>
    </row>
    <row r="167" spans="2:87" s="3" customFormat="1" ht="15.75" customHeight="1" thickBot="1">
      <c r="B167" s="96" t="s">
        <v>132</v>
      </c>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1045">
        <f>ROUND(SUM(X147:Z166),2)</f>
        <v>0</v>
      </c>
      <c r="Y167" s="1046"/>
      <c r="Z167" s="1046"/>
      <c r="AA167" s="4"/>
      <c r="AB167" s="5"/>
      <c r="AC167" s="5"/>
      <c r="AD167" s="5"/>
      <c r="AE167" s="5"/>
      <c r="AF167" s="5"/>
      <c r="AG167" s="5"/>
      <c r="AH167" s="5"/>
      <c r="AI167" s="5"/>
      <c r="AJ167" s="5"/>
      <c r="AK167" s="5"/>
      <c r="AL167" s="5"/>
      <c r="AM167" s="5"/>
      <c r="AN167" s="5"/>
      <c r="AO167" s="5"/>
      <c r="AP167" s="19"/>
      <c r="AQ167" s="5"/>
      <c r="AR167" s="5"/>
      <c r="AS167" s="5"/>
      <c r="AT167" s="5"/>
      <c r="BS167" s="6"/>
      <c r="BT167" s="6"/>
      <c r="BU167" s="6"/>
      <c r="BV167" s="6"/>
      <c r="BW167" s="6"/>
      <c r="BX167" s="6"/>
      <c r="BY167" s="6"/>
      <c r="BZ167" s="6"/>
      <c r="CA167" s="6"/>
      <c r="CB167" s="6"/>
      <c r="CC167" s="6"/>
      <c r="CD167" s="6"/>
      <c r="CE167" s="6"/>
      <c r="CF167" s="6"/>
      <c r="CG167" s="6"/>
      <c r="CH167" s="6"/>
      <c r="CI167" s="6"/>
    </row>
    <row r="168" spans="2:87" s="3" customFormat="1" ht="15.75" customHeight="1">
      <c r="B168" s="783" t="s">
        <v>54</v>
      </c>
      <c r="C168" s="97"/>
      <c r="D168" s="86"/>
      <c r="E168" s="86"/>
      <c r="F168" s="86"/>
      <c r="G168" s="86"/>
      <c r="H168" s="86"/>
      <c r="I168" s="86"/>
      <c r="J168" s="86"/>
      <c r="K168" s="86"/>
      <c r="L168" s="86"/>
      <c r="M168" s="86"/>
      <c r="N168" s="86"/>
      <c r="O168" s="86"/>
      <c r="P168" s="86"/>
      <c r="Q168" s="86"/>
      <c r="R168" s="86"/>
      <c r="S168" s="86"/>
      <c r="T168" s="86"/>
      <c r="U168" s="86"/>
      <c r="V168" s="86"/>
      <c r="W168" s="98"/>
      <c r="X168" s="792" t="s">
        <v>336</v>
      </c>
      <c r="Y168" s="360"/>
      <c r="Z168" s="793"/>
      <c r="AA168" s="4"/>
      <c r="AB168" s="5"/>
      <c r="AC168" s="5"/>
      <c r="AD168" s="5"/>
      <c r="AE168" s="5"/>
      <c r="AF168" s="5"/>
      <c r="AG168" s="5"/>
      <c r="AH168" s="5"/>
      <c r="AI168" s="5"/>
      <c r="AJ168" s="5"/>
      <c r="AK168" s="5"/>
      <c r="AL168" s="5"/>
      <c r="AM168" s="5"/>
      <c r="AN168" s="5"/>
      <c r="AO168" s="5"/>
      <c r="AP168" s="19"/>
      <c r="AQ168" s="5"/>
      <c r="AR168" s="5"/>
      <c r="AS168" s="5"/>
      <c r="AT168" s="5"/>
      <c r="BS168" s="6"/>
      <c r="BT168" s="6"/>
      <c r="BU168" s="6"/>
      <c r="BV168" s="6"/>
      <c r="BW168" s="6"/>
      <c r="BX168" s="6"/>
      <c r="BY168" s="6"/>
      <c r="BZ168" s="6"/>
      <c r="CA168" s="6"/>
      <c r="CB168" s="6"/>
      <c r="CC168" s="6"/>
      <c r="CD168" s="6"/>
      <c r="CE168" s="6"/>
      <c r="CF168" s="6"/>
      <c r="CG168" s="6"/>
      <c r="CH168" s="6"/>
      <c r="CI168" s="6"/>
    </row>
    <row r="169" spans="2:87" s="3" customFormat="1" ht="15.75" customHeight="1">
      <c r="B169" s="784"/>
      <c r="C169" s="4"/>
      <c r="D169" s="5"/>
      <c r="E169" s="5"/>
      <c r="F169" s="5"/>
      <c r="G169" s="5"/>
      <c r="H169" s="5"/>
      <c r="I169" s="5"/>
      <c r="J169" s="5"/>
      <c r="K169" s="5"/>
      <c r="L169" s="5"/>
      <c r="M169" s="5"/>
      <c r="N169" s="5"/>
      <c r="O169" s="5"/>
      <c r="P169" s="5"/>
      <c r="Q169" s="5"/>
      <c r="R169" s="5"/>
      <c r="S169" s="5"/>
      <c r="T169" s="5"/>
      <c r="U169" s="5"/>
      <c r="V169" s="5"/>
      <c r="W169" s="99"/>
      <c r="X169" s="794"/>
      <c r="Y169" s="795"/>
      <c r="Z169" s="796"/>
      <c r="AA169" s="4"/>
      <c r="AB169" s="5"/>
      <c r="AC169" s="5"/>
      <c r="AD169" s="5"/>
      <c r="AE169" s="5"/>
      <c r="AF169" s="5"/>
      <c r="AG169" s="5"/>
      <c r="AH169" s="5"/>
      <c r="AI169" s="5"/>
      <c r="AJ169" s="5"/>
      <c r="AK169" s="5"/>
      <c r="AL169" s="5"/>
      <c r="AM169" s="5"/>
      <c r="AN169" s="5"/>
      <c r="AO169" s="5"/>
      <c r="AP169" s="19"/>
      <c r="AQ169" s="5"/>
      <c r="AR169" s="5"/>
      <c r="AS169" s="5"/>
      <c r="AT169" s="5"/>
      <c r="BS169" s="6"/>
      <c r="BT169" s="6"/>
      <c r="BU169" s="6"/>
      <c r="BV169" s="6"/>
      <c r="BW169" s="6"/>
      <c r="BX169" s="6"/>
      <c r="BY169" s="6"/>
      <c r="BZ169" s="6"/>
      <c r="CA169" s="6"/>
      <c r="CB169" s="6"/>
      <c r="CC169" s="6"/>
      <c r="CD169" s="6"/>
      <c r="CE169" s="6"/>
      <c r="CF169" s="6"/>
      <c r="CG169" s="6"/>
      <c r="CH169" s="6"/>
      <c r="CI169" s="6"/>
    </row>
    <row r="170" spans="2:87" s="3" customFormat="1" ht="15.75" customHeight="1">
      <c r="B170" s="784"/>
      <c r="C170" s="4"/>
      <c r="D170" s="5"/>
      <c r="E170" s="5"/>
      <c r="F170" s="5"/>
      <c r="G170" s="5"/>
      <c r="H170" s="5"/>
      <c r="I170" s="5"/>
      <c r="J170" s="5"/>
      <c r="K170" s="5"/>
      <c r="L170" s="5"/>
      <c r="M170" s="5"/>
      <c r="N170" s="5"/>
      <c r="O170" s="5"/>
      <c r="P170" s="5"/>
      <c r="Q170" s="5"/>
      <c r="R170" s="5"/>
      <c r="S170" s="5"/>
      <c r="T170" s="5"/>
      <c r="U170" s="5"/>
      <c r="V170" s="5"/>
      <c r="W170" s="99"/>
      <c r="X170" s="794"/>
      <c r="Y170" s="795"/>
      <c r="Z170" s="796"/>
      <c r="AA170" s="4"/>
      <c r="AB170" s="5"/>
      <c r="AC170" s="5"/>
      <c r="AD170" s="5"/>
      <c r="AE170" s="5"/>
      <c r="AF170" s="5"/>
      <c r="AG170" s="5"/>
      <c r="AH170" s="5"/>
      <c r="AI170" s="5"/>
      <c r="AJ170" s="5"/>
      <c r="AK170" s="5"/>
      <c r="AL170" s="5"/>
      <c r="AM170" s="5"/>
      <c r="AN170" s="5"/>
      <c r="AO170" s="5"/>
      <c r="AP170" s="19"/>
      <c r="AQ170" s="5"/>
      <c r="AR170" s="5"/>
      <c r="AS170" s="5"/>
      <c r="AT170" s="5"/>
      <c r="BS170" s="6"/>
      <c r="BT170" s="6"/>
      <c r="BU170" s="6"/>
      <c r="BV170" s="6"/>
      <c r="BW170" s="6"/>
      <c r="BX170" s="6"/>
      <c r="BY170" s="6"/>
      <c r="BZ170" s="6"/>
      <c r="CA170" s="6"/>
      <c r="CB170" s="6"/>
      <c r="CC170" s="6"/>
      <c r="CD170" s="6"/>
      <c r="CE170" s="6"/>
      <c r="CF170" s="6"/>
      <c r="CG170" s="6"/>
      <c r="CH170" s="6"/>
      <c r="CI170" s="6"/>
    </row>
    <row r="171" spans="2:87" s="3" customFormat="1" ht="15.75" customHeight="1">
      <c r="B171" s="784"/>
      <c r="C171" s="4"/>
      <c r="D171" s="5"/>
      <c r="E171" s="5"/>
      <c r="F171" s="5"/>
      <c r="G171" s="5"/>
      <c r="H171" s="5"/>
      <c r="I171" s="5"/>
      <c r="J171" s="5"/>
      <c r="K171" s="5"/>
      <c r="L171" s="5"/>
      <c r="M171" s="5"/>
      <c r="N171" s="5"/>
      <c r="O171" s="5"/>
      <c r="P171" s="5"/>
      <c r="Q171" s="5"/>
      <c r="R171" s="5"/>
      <c r="S171" s="5"/>
      <c r="T171" s="5"/>
      <c r="U171" s="5"/>
      <c r="V171" s="5"/>
      <c r="W171" s="99"/>
      <c r="X171" s="794"/>
      <c r="Y171" s="797"/>
      <c r="Z171" s="796"/>
      <c r="AA171" s="4"/>
      <c r="AB171" s="5"/>
      <c r="AC171" s="5"/>
      <c r="AD171" s="5"/>
      <c r="AE171" s="5"/>
      <c r="AF171" s="5"/>
      <c r="AG171" s="5"/>
      <c r="AH171" s="5"/>
      <c r="AI171" s="5"/>
      <c r="AJ171" s="5"/>
      <c r="AK171" s="5"/>
      <c r="AL171" s="5"/>
      <c r="AM171" s="5"/>
      <c r="AN171" s="5"/>
      <c r="AO171" s="5"/>
      <c r="AP171" s="19"/>
      <c r="AQ171" s="5"/>
      <c r="AR171" s="5"/>
      <c r="AS171" s="5"/>
      <c r="AT171" s="5"/>
      <c r="BS171" s="6"/>
      <c r="BT171" s="6"/>
      <c r="BU171" s="6"/>
      <c r="BV171" s="6"/>
      <c r="BW171" s="6"/>
      <c r="BX171" s="6"/>
      <c r="BY171" s="6"/>
      <c r="BZ171" s="6"/>
      <c r="CA171" s="6"/>
      <c r="CB171" s="6"/>
      <c r="CC171" s="6"/>
      <c r="CD171" s="6"/>
      <c r="CE171" s="6"/>
      <c r="CF171" s="6"/>
      <c r="CG171" s="6"/>
      <c r="CH171" s="6"/>
      <c r="CI171" s="6"/>
    </row>
    <row r="172" spans="2:87" s="3" customFormat="1" ht="15.75" customHeight="1" thickBot="1">
      <c r="B172" s="785"/>
      <c r="C172" s="83"/>
      <c r="D172" s="84"/>
      <c r="E172" s="84"/>
      <c r="F172" s="84"/>
      <c r="G172" s="84"/>
      <c r="H172" s="84"/>
      <c r="I172" s="84"/>
      <c r="J172" s="84"/>
      <c r="K172" s="84"/>
      <c r="L172" s="84"/>
      <c r="M172" s="84"/>
      <c r="N172" s="84"/>
      <c r="O172" s="84"/>
      <c r="P172" s="84"/>
      <c r="Q172" s="84"/>
      <c r="R172" s="84"/>
      <c r="S172" s="84"/>
      <c r="T172" s="84"/>
      <c r="U172" s="84"/>
      <c r="V172" s="84"/>
      <c r="W172" s="101"/>
      <c r="X172" s="798"/>
      <c r="Y172" s="710"/>
      <c r="Z172" s="711"/>
      <c r="AA172" s="83"/>
      <c r="AB172" s="84"/>
      <c r="AC172" s="84"/>
      <c r="AD172" s="84"/>
      <c r="AE172" s="84"/>
      <c r="AF172" s="84"/>
      <c r="AG172" s="84"/>
      <c r="AH172" s="84"/>
      <c r="AI172" s="84"/>
      <c r="AJ172" s="84"/>
      <c r="AK172" s="84"/>
      <c r="AL172" s="84"/>
      <c r="AM172" s="84"/>
      <c r="AN172" s="84"/>
      <c r="AO172" s="84"/>
      <c r="AP172" s="85"/>
      <c r="AQ172" s="5"/>
      <c r="AR172" s="5"/>
      <c r="AS172" s="5"/>
      <c r="AT172" s="5"/>
      <c r="BS172" s="6"/>
      <c r="BT172" s="6"/>
      <c r="BU172" s="6"/>
      <c r="BV172" s="6"/>
      <c r="BW172" s="6"/>
      <c r="BX172" s="6"/>
      <c r="BY172" s="6"/>
      <c r="BZ172" s="6"/>
      <c r="CA172" s="6"/>
      <c r="CB172" s="6"/>
      <c r="CC172" s="6"/>
      <c r="CD172" s="6"/>
      <c r="CE172" s="6"/>
      <c r="CF172" s="6"/>
      <c r="CG172" s="6"/>
      <c r="CH172" s="6"/>
      <c r="CI172" s="6"/>
    </row>
    <row r="173" spans="2:87" s="3" customFormat="1" ht="15.75" customHeight="1" thickBot="1">
      <c r="B173" s="100"/>
      <c r="C173" s="5"/>
      <c r="D173" s="5"/>
      <c r="E173" s="5"/>
      <c r="F173" s="5"/>
      <c r="G173" s="5"/>
      <c r="H173" s="5"/>
      <c r="I173" s="5"/>
      <c r="J173" s="5"/>
      <c r="K173" s="5"/>
      <c r="L173" s="5"/>
      <c r="M173" s="5"/>
      <c r="N173" s="5"/>
      <c r="O173" s="5"/>
      <c r="P173" s="5"/>
      <c r="Q173" s="5"/>
      <c r="R173" s="5"/>
      <c r="S173" s="5"/>
      <c r="T173" s="5"/>
      <c r="U173" s="5"/>
      <c r="V173" s="5"/>
      <c r="W173" s="5"/>
      <c r="X173" s="100"/>
      <c r="Y173" s="100"/>
      <c r="Z173" s="100"/>
      <c r="AA173" s="5"/>
      <c r="AB173" s="5"/>
      <c r="AC173" s="5"/>
      <c r="AD173" s="5"/>
      <c r="AE173" s="5"/>
      <c r="AF173" s="5"/>
      <c r="AG173" s="5"/>
      <c r="AH173" s="5"/>
      <c r="AI173" s="5"/>
      <c r="AJ173" s="5"/>
      <c r="AK173" s="5"/>
      <c r="AL173" s="5"/>
      <c r="AM173" s="5"/>
      <c r="AN173" s="5"/>
      <c r="AO173" s="5"/>
      <c r="AP173" s="5"/>
      <c r="AQ173" s="5"/>
      <c r="AR173" s="5"/>
      <c r="AS173" s="5"/>
      <c r="AT173" s="5"/>
      <c r="BS173" s="6"/>
      <c r="BT173" s="6"/>
      <c r="BU173" s="6"/>
      <c r="BV173" s="6"/>
      <c r="BW173" s="6"/>
      <c r="BX173" s="6"/>
      <c r="BY173" s="6"/>
      <c r="BZ173" s="6"/>
      <c r="CA173" s="6"/>
      <c r="CB173" s="6"/>
      <c r="CC173" s="6"/>
      <c r="CD173" s="6"/>
      <c r="CE173" s="6"/>
      <c r="CF173" s="6"/>
      <c r="CG173" s="6"/>
      <c r="CH173" s="6"/>
      <c r="CI173" s="6"/>
    </row>
    <row r="174" spans="1:85" s="3" customFormat="1" ht="15.75" customHeight="1">
      <c r="A174" s="27"/>
      <c r="B174" s="27"/>
      <c r="C174" s="799" t="s">
        <v>2</v>
      </c>
      <c r="D174" s="800"/>
      <c r="E174" s="800"/>
      <c r="F174" s="800"/>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800"/>
      <c r="AK174" s="748" t="s">
        <v>251</v>
      </c>
      <c r="AL174" s="748"/>
      <c r="AM174" s="748"/>
      <c r="AN174" s="703" t="s">
        <v>237</v>
      </c>
      <c r="AO174" s="703"/>
      <c r="AP174" s="704"/>
      <c r="BQ174" s="6"/>
      <c r="BR174" s="6"/>
      <c r="BS174" s="6"/>
      <c r="BT174" s="6"/>
      <c r="BU174" s="6"/>
      <c r="BV174" s="6"/>
      <c r="BW174" s="6"/>
      <c r="BX174" s="6"/>
      <c r="BY174" s="6"/>
      <c r="BZ174" s="6"/>
      <c r="CA174" s="6"/>
      <c r="CB174" s="6"/>
      <c r="CC174" s="6"/>
      <c r="CD174" s="6"/>
      <c r="CE174" s="6"/>
      <c r="CF174" s="6"/>
      <c r="CG174" s="6"/>
    </row>
    <row r="175" spans="1:85" s="3" customFormat="1" ht="15.75" customHeight="1" thickBot="1">
      <c r="A175" s="27"/>
      <c r="B175" s="27"/>
      <c r="C175" s="801"/>
      <c r="D175" s="802"/>
      <c r="E175" s="802"/>
      <c r="F175" s="802"/>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802"/>
      <c r="AK175" s="749"/>
      <c r="AL175" s="749"/>
      <c r="AM175" s="749"/>
      <c r="AN175" s="429"/>
      <c r="AO175" s="429"/>
      <c r="AP175" s="436"/>
      <c r="BQ175" s="6"/>
      <c r="BR175" s="6"/>
      <c r="BS175" s="6"/>
      <c r="BT175" s="6"/>
      <c r="BU175" s="6"/>
      <c r="BV175" s="6"/>
      <c r="BW175" s="6"/>
      <c r="BX175" s="6"/>
      <c r="BY175" s="6"/>
      <c r="BZ175" s="6"/>
      <c r="CA175" s="6"/>
      <c r="CB175" s="6"/>
      <c r="CC175" s="6"/>
      <c r="CD175" s="6"/>
      <c r="CE175" s="6"/>
      <c r="CF175" s="6"/>
      <c r="CG175" s="6"/>
    </row>
    <row r="176" spans="3:71" ht="15.75" customHeight="1" thickBot="1">
      <c r="C176" s="97" t="s">
        <v>32</v>
      </c>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106"/>
      <c r="BS176" s="3"/>
    </row>
    <row r="177" spans="3:72" ht="15.75" customHeight="1" thickBot="1">
      <c r="C177" s="757" t="s">
        <v>44</v>
      </c>
      <c r="D177" s="758"/>
      <c r="E177" s="758"/>
      <c r="F177" s="758"/>
      <c r="G177" s="758"/>
      <c r="H177" s="758"/>
      <c r="I177" s="758"/>
      <c r="J177" s="758"/>
      <c r="K177" s="758"/>
      <c r="L177" s="758"/>
      <c r="M177" s="758"/>
      <c r="N177" s="758"/>
      <c r="O177" s="758"/>
      <c r="P177" s="758"/>
      <c r="Q177" s="758"/>
      <c r="R177" s="758"/>
      <c r="S177" s="789" t="s">
        <v>53</v>
      </c>
      <c r="T177" s="789"/>
      <c r="U177" s="790"/>
      <c r="V177" s="757" t="s">
        <v>34</v>
      </c>
      <c r="W177" s="758"/>
      <c r="X177" s="759"/>
      <c r="Y177" s="757" t="s">
        <v>234</v>
      </c>
      <c r="Z177" s="758"/>
      <c r="AA177" s="758"/>
      <c r="AB177" s="758"/>
      <c r="AC177" s="758"/>
      <c r="AD177" s="758"/>
      <c r="AE177" s="758"/>
      <c r="AF177" s="758"/>
      <c r="AG177" s="758"/>
      <c r="AH177" s="758"/>
      <c r="AI177" s="758"/>
      <c r="AJ177" s="758"/>
      <c r="AK177" s="758"/>
      <c r="AL177" s="758"/>
      <c r="AM177" s="758"/>
      <c r="AN177" s="758"/>
      <c r="AO177" s="758"/>
      <c r="AP177" s="759"/>
      <c r="BS177" s="3"/>
      <c r="BT177" s="3"/>
    </row>
    <row r="178" spans="3:73" ht="15.75" customHeight="1">
      <c r="C178" s="803" t="s">
        <v>291</v>
      </c>
      <c r="D178" s="804"/>
      <c r="E178" s="689" t="s">
        <v>45</v>
      </c>
      <c r="F178" s="791"/>
      <c r="G178" s="86" t="s">
        <v>203</v>
      </c>
      <c r="H178" s="86"/>
      <c r="I178" s="86"/>
      <c r="J178" s="86"/>
      <c r="K178" s="86"/>
      <c r="L178" s="86"/>
      <c r="M178" s="86"/>
      <c r="N178" s="86"/>
      <c r="O178" s="86"/>
      <c r="P178" s="86"/>
      <c r="Q178" s="86"/>
      <c r="R178" s="86"/>
      <c r="S178" s="86" t="s">
        <v>47</v>
      </c>
      <c r="T178" s="86"/>
      <c r="U178" s="86"/>
      <c r="V178" s="786">
        <f>IF($E$70="","",$E$70)</f>
        <v>0</v>
      </c>
      <c r="W178" s="787"/>
      <c r="X178" s="788"/>
      <c r="Y178" s="110" t="s">
        <v>429</v>
      </c>
      <c r="Z178" s="110"/>
      <c r="AA178" s="110"/>
      <c r="AB178" s="110"/>
      <c r="AC178" s="110"/>
      <c r="AD178" s="110"/>
      <c r="AE178" s="110"/>
      <c r="AF178" s="110"/>
      <c r="AG178" s="110"/>
      <c r="AH178" s="110"/>
      <c r="AI178" s="110"/>
      <c r="AJ178" s="110"/>
      <c r="AK178" s="110"/>
      <c r="AL178" s="110"/>
      <c r="AM178" s="110"/>
      <c r="AN178" s="110"/>
      <c r="AO178" s="110"/>
      <c r="AP178" s="111"/>
      <c r="BS178" s="3"/>
      <c r="BT178" s="3"/>
      <c r="BU178" s="3"/>
    </row>
    <row r="179" spans="3:73" ht="15.75" customHeight="1">
      <c r="C179" s="805"/>
      <c r="D179" s="806"/>
      <c r="E179" s="112"/>
      <c r="F179" s="113"/>
      <c r="G179" s="5"/>
      <c r="H179" s="5"/>
      <c r="I179" s="5"/>
      <c r="J179" s="5"/>
      <c r="K179" s="5"/>
      <c r="L179" s="5"/>
      <c r="M179" s="5"/>
      <c r="N179" s="5"/>
      <c r="O179" s="5"/>
      <c r="P179" s="5"/>
      <c r="Q179" s="5"/>
      <c r="R179" s="5"/>
      <c r="S179" s="5"/>
      <c r="T179" s="5"/>
      <c r="U179" s="5"/>
      <c r="V179" s="774"/>
      <c r="W179" s="775"/>
      <c r="X179" s="776"/>
      <c r="Y179" s="114" t="str">
        <f>IF('冷凍サイクル別省エネ効果'!$B$5="","更新は無いとして、表1-1,と表2-1,が同一数値になります。","表1-1を作成。")</f>
        <v>更新は無いとして、表1-1,と表2-1,が同一数値になります。</v>
      </c>
      <c r="Z179" s="114"/>
      <c r="AA179" s="114"/>
      <c r="AB179" s="114"/>
      <c r="AC179" s="114"/>
      <c r="AD179" s="114"/>
      <c r="AE179" s="114"/>
      <c r="AF179" s="114"/>
      <c r="AG179" s="114"/>
      <c r="AH179" s="114"/>
      <c r="AI179" s="114"/>
      <c r="AJ179" s="114"/>
      <c r="AK179" s="114"/>
      <c r="AL179" s="114"/>
      <c r="AM179" s="114"/>
      <c r="AN179" s="114"/>
      <c r="AO179" s="114"/>
      <c r="AP179" s="115"/>
      <c r="BS179" s="3"/>
      <c r="BT179" s="3"/>
      <c r="BU179" s="3"/>
    </row>
    <row r="180" spans="3:73" ht="15.75" customHeight="1">
      <c r="C180" s="805"/>
      <c r="D180" s="806"/>
      <c r="E180" s="755" t="s">
        <v>46</v>
      </c>
      <c r="F180" s="756"/>
      <c r="G180" s="116" t="s">
        <v>253</v>
      </c>
      <c r="H180" s="116"/>
      <c r="I180" s="116"/>
      <c r="J180" s="116"/>
      <c r="K180" s="116"/>
      <c r="L180" s="116"/>
      <c r="M180" s="116"/>
      <c r="N180" s="116"/>
      <c r="O180" s="116"/>
      <c r="P180" s="116"/>
      <c r="Q180" s="116"/>
      <c r="R180" s="116"/>
      <c r="S180" s="116" t="s">
        <v>48</v>
      </c>
      <c r="T180" s="116"/>
      <c r="U180" s="116"/>
      <c r="V180" s="777">
        <f>IF($AH$71="",0,$AH$71)</f>
        <v>0</v>
      </c>
      <c r="W180" s="778"/>
      <c r="X180" s="779"/>
      <c r="Y180" s="117" t="s">
        <v>293</v>
      </c>
      <c r="Z180" s="117"/>
      <c r="AA180" s="118"/>
      <c r="AB180" s="118"/>
      <c r="AC180" s="118"/>
      <c r="AD180" s="118"/>
      <c r="AE180" s="118"/>
      <c r="AF180" s="118"/>
      <c r="AG180" s="118"/>
      <c r="AH180" s="118"/>
      <c r="AI180" s="118"/>
      <c r="AJ180" s="118"/>
      <c r="AK180" s="118"/>
      <c r="AL180" s="118"/>
      <c r="AM180" s="118"/>
      <c r="AN180" s="118"/>
      <c r="AO180" s="118"/>
      <c r="AP180" s="119"/>
      <c r="BS180" s="3"/>
      <c r="BT180" s="3"/>
      <c r="BU180" s="3"/>
    </row>
    <row r="181" spans="3:73" ht="15.75" customHeight="1">
      <c r="C181" s="805"/>
      <c r="D181" s="806"/>
      <c r="E181" s="120"/>
      <c r="F181" s="121"/>
      <c r="G181" s="26"/>
      <c r="H181" s="26"/>
      <c r="I181" s="26"/>
      <c r="J181" s="26"/>
      <c r="K181" s="26"/>
      <c r="L181" s="26"/>
      <c r="M181" s="26"/>
      <c r="N181" s="26"/>
      <c r="O181" s="26"/>
      <c r="P181" s="26"/>
      <c r="Q181" s="26"/>
      <c r="R181" s="26"/>
      <c r="S181" s="26"/>
      <c r="T181" s="26"/>
      <c r="U181" s="26"/>
      <c r="V181" s="780"/>
      <c r="W181" s="781"/>
      <c r="X181" s="782"/>
      <c r="Y181" s="122" t="str">
        <f>IF('冷凍サイクル別省エネ効果'!$B$5="","更新は無いとして、表１-1、1-2と表2-1,2-2が同一数値になります。","表1-1を作成。")</f>
        <v>更新は無いとして、表１-1、1-2と表2-1,2-2が同一数値になります。</v>
      </c>
      <c r="Z181" s="123"/>
      <c r="AA181" s="124"/>
      <c r="AB181" s="124"/>
      <c r="AC181" s="124"/>
      <c r="AD181" s="124"/>
      <c r="AE181" s="124"/>
      <c r="AF181" s="124"/>
      <c r="AG181" s="124"/>
      <c r="AH181" s="124"/>
      <c r="AI181" s="124"/>
      <c r="AJ181" s="124"/>
      <c r="AK181" s="124"/>
      <c r="AL181" s="124"/>
      <c r="AM181" s="124"/>
      <c r="AN181" s="124"/>
      <c r="AO181" s="124"/>
      <c r="AP181" s="125"/>
      <c r="BS181" s="3"/>
      <c r="BT181" s="3"/>
      <c r="BU181" s="3"/>
    </row>
    <row r="182" spans="3:73" ht="15.75" customHeight="1">
      <c r="C182" s="805"/>
      <c r="D182" s="806"/>
      <c r="E182" s="755" t="s">
        <v>49</v>
      </c>
      <c r="F182" s="756"/>
      <c r="G182" s="116" t="s">
        <v>281</v>
      </c>
      <c r="H182" s="116"/>
      <c r="I182" s="116"/>
      <c r="J182" s="116"/>
      <c r="K182" s="116"/>
      <c r="L182" s="116"/>
      <c r="M182" s="116"/>
      <c r="N182" s="116"/>
      <c r="O182" s="116"/>
      <c r="P182" s="116"/>
      <c r="Q182" s="116"/>
      <c r="R182" s="116"/>
      <c r="S182" s="116" t="s">
        <v>50</v>
      </c>
      <c r="T182" s="116"/>
      <c r="U182" s="116"/>
      <c r="V182" s="771">
        <f>$V$70</f>
        <v>0</v>
      </c>
      <c r="W182" s="772"/>
      <c r="X182" s="773"/>
      <c r="Y182" s="634" t="s">
        <v>282</v>
      </c>
      <c r="Z182" s="635"/>
      <c r="AA182" s="635"/>
      <c r="AB182" s="635"/>
      <c r="AC182" s="635"/>
      <c r="AD182" s="635"/>
      <c r="AE182" s="635"/>
      <c r="AF182" s="635"/>
      <c r="AG182" s="635"/>
      <c r="AH182" s="635"/>
      <c r="AI182" s="635"/>
      <c r="AJ182" s="635"/>
      <c r="AK182" s="635"/>
      <c r="AL182" s="635"/>
      <c r="AM182" s="635"/>
      <c r="AN182" s="635"/>
      <c r="AO182" s="635"/>
      <c r="AP182" s="636"/>
      <c r="BS182" s="3"/>
      <c r="BT182" s="3"/>
      <c r="BU182" s="3"/>
    </row>
    <row r="183" spans="3:73" ht="15.75" customHeight="1">
      <c r="C183" s="805"/>
      <c r="D183" s="806"/>
      <c r="E183" s="120"/>
      <c r="F183" s="121"/>
      <c r="G183" s="26"/>
      <c r="H183" s="26"/>
      <c r="I183" s="26"/>
      <c r="J183" s="26"/>
      <c r="K183" s="26"/>
      <c r="L183" s="26"/>
      <c r="M183" s="26"/>
      <c r="N183" s="26"/>
      <c r="O183" s="26"/>
      <c r="P183" s="26"/>
      <c r="Q183" s="26"/>
      <c r="R183" s="26"/>
      <c r="S183" s="26"/>
      <c r="T183" s="26"/>
      <c r="U183" s="26"/>
      <c r="V183" s="774"/>
      <c r="W183" s="775"/>
      <c r="X183" s="776"/>
      <c r="Y183" s="122" t="str">
        <f>IF('冷凍サイクル別省エネ効果'!$B$5="","更新は無いとして、表１-1と表2-1が同一数値になります。","表1-1を作成。")</f>
        <v>更新は無いとして、表１-1と表2-1が同一数値になります。</v>
      </c>
      <c r="Z183" s="123"/>
      <c r="AA183" s="129"/>
      <c r="AB183" s="129"/>
      <c r="AC183" s="129"/>
      <c r="AD183" s="129"/>
      <c r="AE183" s="129"/>
      <c r="AF183" s="129"/>
      <c r="AG183" s="129"/>
      <c r="AH183" s="129"/>
      <c r="AI183" s="129"/>
      <c r="AJ183" s="129"/>
      <c r="AK183" s="129"/>
      <c r="AL183" s="129"/>
      <c r="AM183" s="129"/>
      <c r="AN183" s="129"/>
      <c r="AO183" s="129"/>
      <c r="AP183" s="130"/>
      <c r="BS183" s="3"/>
      <c r="BT183" s="3"/>
      <c r="BU183" s="3"/>
    </row>
    <row r="184" spans="3:73" ht="15.75" customHeight="1">
      <c r="C184" s="805"/>
      <c r="D184" s="806"/>
      <c r="E184" s="755" t="s">
        <v>51</v>
      </c>
      <c r="F184" s="756"/>
      <c r="G184" s="116" t="s">
        <v>283</v>
      </c>
      <c r="H184" s="116"/>
      <c r="I184" s="116"/>
      <c r="J184" s="116"/>
      <c r="K184" s="116"/>
      <c r="L184" s="116"/>
      <c r="M184" s="116"/>
      <c r="N184" s="116"/>
      <c r="O184" s="116"/>
      <c r="P184" s="116"/>
      <c r="Q184" s="116"/>
      <c r="R184" s="116"/>
      <c r="S184" s="116" t="s">
        <v>52</v>
      </c>
      <c r="T184" s="116"/>
      <c r="U184" s="116"/>
      <c r="V184" s="765" t="str">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A　圧縮機・補機'!$AC$105,IF(AND('冷凍サイクル別省エネ効果'!$B$5="○",'冷凍サイクル別省エネ効果'!$O$5="○",'冷凍サイクル別省エネ効果'!$O$6="",'A　圧縮機・補機'!$AC$105=0),'A　圧縮機・補機'!$AC$105,IF(AND('冷凍サイクル別省エネ効果'!$B$5="○",'冷凍サイクル別省エネ効果'!$O$5="",'冷凍サイクル別省エネ効果'!$O$6="○",NOT('A　圧縮機・補機'!$AC$105=0)),$AC$105,"要・確認")))</f>
        <v>要・確認</v>
      </c>
      <c r="W184" s="766"/>
      <c r="X184" s="767"/>
      <c r="Y184" s="117" t="s">
        <v>89</v>
      </c>
      <c r="Z184" s="117"/>
      <c r="AA184" s="118"/>
      <c r="AB184" s="118"/>
      <c r="AC184" s="118"/>
      <c r="AD184" s="118"/>
      <c r="AE184" s="118"/>
      <c r="AF184" s="118"/>
      <c r="AG184" s="118"/>
      <c r="AH184" s="118"/>
      <c r="AI184" s="118"/>
      <c r="AJ184" s="118"/>
      <c r="AK184" s="118"/>
      <c r="AL184" s="118"/>
      <c r="AM184" s="118"/>
      <c r="AN184" s="118"/>
      <c r="AO184" s="118"/>
      <c r="AP184" s="119"/>
      <c r="BS184" s="3"/>
      <c r="BT184" s="3"/>
      <c r="BU184" s="3"/>
    </row>
    <row r="185" spans="3:73" ht="15.75" customHeight="1">
      <c r="C185" s="805"/>
      <c r="D185" s="806"/>
      <c r="E185" s="112"/>
      <c r="F185" s="113"/>
      <c r="G185" s="321"/>
      <c r="H185" s="322"/>
      <c r="I185" s="322"/>
      <c r="J185" s="322"/>
      <c r="K185" s="322"/>
      <c r="L185" s="322"/>
      <c r="M185" s="322"/>
      <c r="N185" s="322"/>
      <c r="O185" s="322"/>
      <c r="P185" s="322"/>
      <c r="Q185" s="322"/>
      <c r="R185" s="322"/>
      <c r="S185" s="322"/>
      <c r="T185" s="322"/>
      <c r="U185" s="323"/>
      <c r="V185" s="768"/>
      <c r="W185" s="769"/>
      <c r="X185" s="770"/>
      <c r="Y185" s="974">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圧縮機代替を行わない、省エネ設備の導入です。補機類更新は無いとして左記結果は「0.0」になります。",IF(AND('冷凍サイクル別省エネ効果'!$B$5="○",'冷凍サイクル別省エネ効果'!$O$5="○",NOT('A　圧縮機・補機'!$AC$105=0)),"表１－２作成は不要です。",IF(AND('冷凍サイクル別省エネ効果'!$B$5="○",'冷凍サイクル別省エネ効果'!O5="○",'A　圧縮機・補機'!$AC$105=0,'A　圧縮機・補機'!$X$167=0),"既存補機を継続使用するとして、表１－２、表２－２が未記入とするので、左記結果は「0.0」となる。",IF(AND('冷凍サイクル別省エネ効果'!$B$5="○",'冷凍サイクル別省エネ効果'!O6="○",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185" s="975"/>
      <c r="AA185" s="975"/>
      <c r="AB185" s="975"/>
      <c r="AC185" s="975"/>
      <c r="AD185" s="975"/>
      <c r="AE185" s="975"/>
      <c r="AF185" s="975"/>
      <c r="AG185" s="975"/>
      <c r="AH185" s="975"/>
      <c r="AI185" s="975"/>
      <c r="AJ185" s="975"/>
      <c r="AK185" s="975"/>
      <c r="AL185" s="975"/>
      <c r="AM185" s="975"/>
      <c r="AN185" s="975"/>
      <c r="AO185" s="975"/>
      <c r="AP185" s="976"/>
      <c r="BS185" s="3"/>
      <c r="BT185" s="3"/>
      <c r="BU185" s="3"/>
    </row>
    <row r="186" spans="3:73" ht="15.75" customHeight="1">
      <c r="C186" s="805"/>
      <c r="D186" s="806"/>
      <c r="E186" s="120"/>
      <c r="F186" s="121"/>
      <c r="G186" s="324"/>
      <c r="H186" s="325"/>
      <c r="I186" s="325"/>
      <c r="J186" s="325"/>
      <c r="K186" s="325"/>
      <c r="L186" s="325"/>
      <c r="M186" s="325"/>
      <c r="N186" s="325"/>
      <c r="O186" s="325"/>
      <c r="P186" s="325"/>
      <c r="Q186" s="325"/>
      <c r="R186" s="325"/>
      <c r="S186" s="325"/>
      <c r="T186" s="325"/>
      <c r="U186" s="326"/>
      <c r="V186" s="316"/>
      <c r="W186" s="317"/>
      <c r="X186" s="318"/>
      <c r="Y186" s="977"/>
      <c r="Z186" s="426"/>
      <c r="AA186" s="426"/>
      <c r="AB186" s="426"/>
      <c r="AC186" s="426"/>
      <c r="AD186" s="426"/>
      <c r="AE186" s="426"/>
      <c r="AF186" s="426"/>
      <c r="AG186" s="426"/>
      <c r="AH186" s="426"/>
      <c r="AI186" s="426"/>
      <c r="AJ186" s="426"/>
      <c r="AK186" s="426"/>
      <c r="AL186" s="426"/>
      <c r="AM186" s="426"/>
      <c r="AN186" s="426"/>
      <c r="AO186" s="426"/>
      <c r="AP186" s="427"/>
      <c r="BS186" s="3"/>
      <c r="BT186" s="3"/>
      <c r="BU186" s="3"/>
    </row>
    <row r="187" spans="3:73" ht="15.75" customHeight="1">
      <c r="C187" s="805"/>
      <c r="D187" s="806"/>
      <c r="E187" s="755" t="s">
        <v>56</v>
      </c>
      <c r="F187" s="756"/>
      <c r="G187" s="116" t="s">
        <v>284</v>
      </c>
      <c r="H187" s="116"/>
      <c r="I187" s="116"/>
      <c r="J187" s="116"/>
      <c r="K187" s="116"/>
      <c r="L187" s="116"/>
      <c r="M187" s="116"/>
      <c r="N187" s="116"/>
      <c r="O187" s="116"/>
      <c r="P187" s="116"/>
      <c r="Q187" s="116"/>
      <c r="R187" s="116"/>
      <c r="S187" s="116" t="s">
        <v>59</v>
      </c>
      <c r="T187" s="116"/>
      <c r="U187" s="116"/>
      <c r="V187" s="777">
        <f>IF('冷凍サイクル別省エネ効果'!$B$5="○",'A　圧縮機・補機'!$AE$70,$V$180*$V$182)</f>
        <v>0</v>
      </c>
      <c r="W187" s="778"/>
      <c r="X187" s="779"/>
      <c r="Y187" s="117"/>
      <c r="Z187" s="117"/>
      <c r="AA187" s="118"/>
      <c r="AB187" s="118"/>
      <c r="AC187" s="118"/>
      <c r="AD187" s="118"/>
      <c r="AE187" s="118"/>
      <c r="AF187" s="118"/>
      <c r="AG187" s="118"/>
      <c r="AH187" s="118"/>
      <c r="AI187" s="118"/>
      <c r="AJ187" s="118"/>
      <c r="AK187" s="118"/>
      <c r="AL187" s="118"/>
      <c r="AM187" s="118"/>
      <c r="AN187" s="118"/>
      <c r="AO187" s="118"/>
      <c r="AP187" s="119"/>
      <c r="BS187" s="3"/>
      <c r="BT187" s="3"/>
      <c r="BU187" s="3"/>
    </row>
    <row r="188" spans="3:73" ht="15.75" customHeight="1">
      <c r="C188" s="805"/>
      <c r="D188" s="806"/>
      <c r="E188" s="120"/>
      <c r="F188" s="121"/>
      <c r="G188" s="26"/>
      <c r="H188" s="26"/>
      <c r="I188" s="26"/>
      <c r="J188" s="26"/>
      <c r="K188" s="26"/>
      <c r="L188" s="26"/>
      <c r="M188" s="26"/>
      <c r="N188" s="26"/>
      <c r="O188" s="26"/>
      <c r="P188" s="26"/>
      <c r="Q188" s="26"/>
      <c r="R188" s="26"/>
      <c r="S188" s="26"/>
      <c r="T188" s="26"/>
      <c r="U188" s="26"/>
      <c r="V188" s="780"/>
      <c r="W188" s="781"/>
      <c r="X188" s="782"/>
      <c r="Y188" s="762" t="str">
        <f>IF('冷凍サイクル別省エネ効果'!$B$5="","更新は無いとして、表３内のB×Cにて理論上での冷凍機消費動力を演算。","表1-1を作成。")</f>
        <v>更新は無いとして、表３内のB×Cにて理論上での冷凍機消費動力を演算。</v>
      </c>
      <c r="Z188" s="763"/>
      <c r="AA188" s="763"/>
      <c r="AB188" s="763"/>
      <c r="AC188" s="763"/>
      <c r="AD188" s="763"/>
      <c r="AE188" s="763"/>
      <c r="AF188" s="763"/>
      <c r="AG188" s="763"/>
      <c r="AH188" s="763"/>
      <c r="AI188" s="763"/>
      <c r="AJ188" s="763"/>
      <c r="AK188" s="763"/>
      <c r="AL188" s="763"/>
      <c r="AM188" s="763"/>
      <c r="AN188" s="763"/>
      <c r="AO188" s="763"/>
      <c r="AP188" s="764"/>
      <c r="BS188" s="3"/>
      <c r="BT188" s="3"/>
      <c r="BU188" s="3"/>
    </row>
    <row r="189" spans="3:73" ht="15.75" customHeight="1">
      <c r="C189" s="805"/>
      <c r="D189" s="806"/>
      <c r="E189" s="760" t="s">
        <v>57</v>
      </c>
      <c r="F189" s="761"/>
      <c r="G189" s="116" t="s">
        <v>60</v>
      </c>
      <c r="H189" s="116"/>
      <c r="I189" s="116"/>
      <c r="J189" s="116"/>
      <c r="K189" s="116"/>
      <c r="L189" s="116"/>
      <c r="M189" s="116"/>
      <c r="N189" s="116"/>
      <c r="O189" s="116"/>
      <c r="P189" s="116"/>
      <c r="Q189" s="116"/>
      <c r="R189" s="116"/>
      <c r="S189" s="116" t="s">
        <v>61</v>
      </c>
      <c r="T189" s="116"/>
      <c r="U189" s="116"/>
      <c r="V189" s="777">
        <f>IF('冷凍サイクル別省エネ効果'!$B$5="○",'A　圧縮機・補機'!$AB$71,'A　圧縮機・補機'!$AH$71)</f>
        <v>0</v>
      </c>
      <c r="W189" s="778"/>
      <c r="X189" s="779"/>
      <c r="Y189" s="126" t="s">
        <v>90</v>
      </c>
      <c r="Z189" s="117"/>
      <c r="AA189" s="127"/>
      <c r="AB189" s="127"/>
      <c r="AC189" s="127"/>
      <c r="AD189" s="127"/>
      <c r="AE189" s="127"/>
      <c r="AF189" s="127"/>
      <c r="AG189" s="127"/>
      <c r="AH189" s="127"/>
      <c r="AI189" s="127"/>
      <c r="AJ189" s="127"/>
      <c r="AK189" s="127"/>
      <c r="AL189" s="127"/>
      <c r="AM189" s="127"/>
      <c r="AN189" s="127"/>
      <c r="AO189" s="127"/>
      <c r="AP189" s="128"/>
      <c r="BS189" s="3"/>
      <c r="BT189" s="3"/>
      <c r="BU189" s="3"/>
    </row>
    <row r="190" spans="3:73" ht="15.75" customHeight="1">
      <c r="C190" s="805"/>
      <c r="D190" s="806"/>
      <c r="E190" s="131"/>
      <c r="F190" s="132"/>
      <c r="G190" s="26" t="s">
        <v>285</v>
      </c>
      <c r="H190" s="26"/>
      <c r="I190" s="26"/>
      <c r="J190" s="26"/>
      <c r="K190" s="26"/>
      <c r="L190" s="26"/>
      <c r="M190" s="26"/>
      <c r="N190" s="26"/>
      <c r="O190" s="26"/>
      <c r="P190" s="26"/>
      <c r="Q190" s="26"/>
      <c r="R190" s="26"/>
      <c r="S190" s="26"/>
      <c r="T190" s="26"/>
      <c r="U190" s="26"/>
      <c r="V190" s="780"/>
      <c r="W190" s="781"/>
      <c r="X190" s="782"/>
      <c r="Y190" s="133" t="str">
        <f>IF('冷凍サイクル別省エネ効果'!$B$5="","更新は無いとして、表３内のBの冷凍機運転時間を自動記入。","表1-1を作成。")</f>
        <v>更新は無いとして、表３内のBの冷凍機運転時間を自動記入。</v>
      </c>
      <c r="Z190" s="123"/>
      <c r="AA190" s="134"/>
      <c r="AB190" s="134"/>
      <c r="AC190" s="134"/>
      <c r="AD190" s="134"/>
      <c r="AE190" s="134"/>
      <c r="AF190" s="134"/>
      <c r="AG190" s="134"/>
      <c r="AH190" s="134"/>
      <c r="AI190" s="134"/>
      <c r="AJ190" s="134"/>
      <c r="AK190" s="134"/>
      <c r="AL190" s="134"/>
      <c r="AM190" s="134"/>
      <c r="AN190" s="134"/>
      <c r="AO190" s="134"/>
      <c r="AP190" s="135"/>
      <c r="BS190" s="3"/>
      <c r="BT190" s="3"/>
      <c r="BU190" s="3"/>
    </row>
    <row r="191" spans="3:73" ht="15.75" customHeight="1">
      <c r="C191" s="805"/>
      <c r="D191" s="806"/>
      <c r="E191" s="994" t="s">
        <v>62</v>
      </c>
      <c r="F191" s="995"/>
      <c r="G191" s="136" t="s">
        <v>252</v>
      </c>
      <c r="H191" s="136"/>
      <c r="I191" s="136"/>
      <c r="J191" s="136"/>
      <c r="K191" s="136"/>
      <c r="L191" s="136"/>
      <c r="M191" s="136"/>
      <c r="N191" s="136" t="s">
        <v>83</v>
      </c>
      <c r="O191" s="136"/>
      <c r="P191" s="136"/>
      <c r="Q191" s="136"/>
      <c r="R191" s="136"/>
      <c r="S191" s="136"/>
      <c r="T191" s="136"/>
      <c r="U191" s="136"/>
      <c r="V191" s="971">
        <f>$AN$249</f>
        <v>0</v>
      </c>
      <c r="W191" s="972"/>
      <c r="X191" s="973"/>
      <c r="Y191" s="137" t="s">
        <v>68</v>
      </c>
      <c r="Z191" s="137"/>
      <c r="AA191" s="138"/>
      <c r="AB191" s="138"/>
      <c r="AC191" s="138"/>
      <c r="AD191" s="138"/>
      <c r="AE191" s="138"/>
      <c r="AF191" s="138"/>
      <c r="AG191" s="138"/>
      <c r="AH191" s="138"/>
      <c r="AI191" s="138"/>
      <c r="AJ191" s="138"/>
      <c r="AK191" s="138"/>
      <c r="AL191" s="138"/>
      <c r="AM191" s="138"/>
      <c r="AN191" s="138"/>
      <c r="AO191" s="138"/>
      <c r="AP191" s="139"/>
      <c r="BS191" s="3"/>
      <c r="BT191" s="3"/>
      <c r="BU191" s="3"/>
    </row>
    <row r="192" spans="3:73" ht="15.75" customHeight="1">
      <c r="C192" s="805"/>
      <c r="D192" s="806"/>
      <c r="E192" s="994" t="s">
        <v>63</v>
      </c>
      <c r="F192" s="995"/>
      <c r="G192" s="136" t="s">
        <v>380</v>
      </c>
      <c r="H192" s="136"/>
      <c r="I192" s="136"/>
      <c r="J192" s="136"/>
      <c r="K192" s="136"/>
      <c r="L192" s="136"/>
      <c r="M192" s="136"/>
      <c r="N192" s="136"/>
      <c r="O192" s="136"/>
      <c r="P192" s="136"/>
      <c r="Q192" s="136"/>
      <c r="R192" s="136"/>
      <c r="S192" s="136" t="s">
        <v>69</v>
      </c>
      <c r="T192" s="136"/>
      <c r="U192" s="136"/>
      <c r="V192" s="716" t="e">
        <f>$AD$258</f>
        <v>#VALUE!</v>
      </c>
      <c r="W192" s="717"/>
      <c r="X192" s="718"/>
      <c r="Y192" s="137" t="s">
        <v>68</v>
      </c>
      <c r="Z192" s="137"/>
      <c r="AA192" s="138"/>
      <c r="AB192" s="138"/>
      <c r="AC192" s="138"/>
      <c r="AD192" s="138"/>
      <c r="AE192" s="138"/>
      <c r="AF192" s="138"/>
      <c r="AG192" s="138"/>
      <c r="AH192" s="138"/>
      <c r="AI192" s="138"/>
      <c r="AJ192" s="138"/>
      <c r="AK192" s="138"/>
      <c r="AL192" s="138"/>
      <c r="AM192" s="138"/>
      <c r="AN192" s="138"/>
      <c r="AO192" s="138"/>
      <c r="AP192" s="139"/>
      <c r="BS192" s="3"/>
      <c r="BT192" s="3"/>
      <c r="BU192" s="3"/>
    </row>
    <row r="193" spans="3:73" ht="15.75" customHeight="1">
      <c r="C193" s="805"/>
      <c r="D193" s="806"/>
      <c r="E193" s="994" t="s">
        <v>64</v>
      </c>
      <c r="F193" s="995"/>
      <c r="G193" s="136" t="s">
        <v>286</v>
      </c>
      <c r="H193" s="136"/>
      <c r="I193" s="136"/>
      <c r="J193" s="136"/>
      <c r="K193" s="136"/>
      <c r="L193" s="136"/>
      <c r="M193" s="136"/>
      <c r="N193" s="136"/>
      <c r="O193" s="136"/>
      <c r="P193" s="136"/>
      <c r="Q193" s="136"/>
      <c r="R193" s="136"/>
      <c r="S193" s="136" t="s">
        <v>80</v>
      </c>
      <c r="T193" s="136"/>
      <c r="U193" s="136"/>
      <c r="V193" s="716">
        <f>$Y$264</f>
        <v>0</v>
      </c>
      <c r="W193" s="719"/>
      <c r="X193" s="720"/>
      <c r="Y193" s="137" t="s">
        <v>68</v>
      </c>
      <c r="Z193" s="137"/>
      <c r="AA193" s="138"/>
      <c r="AB193" s="138"/>
      <c r="AC193" s="138"/>
      <c r="AD193" s="138"/>
      <c r="AE193" s="138"/>
      <c r="AF193" s="138"/>
      <c r="AG193" s="138"/>
      <c r="AH193" s="138"/>
      <c r="AI193" s="138"/>
      <c r="AJ193" s="138"/>
      <c r="AK193" s="138"/>
      <c r="AL193" s="138"/>
      <c r="AM193" s="138"/>
      <c r="AN193" s="138"/>
      <c r="AO193" s="138"/>
      <c r="AP193" s="139"/>
      <c r="BS193" s="3"/>
      <c r="BT193" s="3"/>
      <c r="BU193" s="3"/>
    </row>
    <row r="194" spans="3:73" ht="15.75" customHeight="1">
      <c r="C194" s="805"/>
      <c r="D194" s="806"/>
      <c r="E194" s="915" t="s">
        <v>65</v>
      </c>
      <c r="F194" s="916"/>
      <c r="G194" s="5" t="s">
        <v>254</v>
      </c>
      <c r="H194" s="5"/>
      <c r="I194" s="5"/>
      <c r="J194" s="5"/>
      <c r="K194" s="5"/>
      <c r="L194" s="5"/>
      <c r="M194" s="5"/>
      <c r="N194" s="5" t="s">
        <v>78</v>
      </c>
      <c r="O194" s="5"/>
      <c r="P194" s="5"/>
      <c r="Q194" s="5"/>
      <c r="R194" s="5"/>
      <c r="S194" s="5"/>
      <c r="T194" s="5"/>
      <c r="U194" s="5"/>
      <c r="V194" s="1014"/>
      <c r="W194" s="1015"/>
      <c r="X194" s="1016"/>
      <c r="Y194" s="122" t="s">
        <v>74</v>
      </c>
      <c r="Z194" s="122"/>
      <c r="AA194" s="114"/>
      <c r="AB194" s="694"/>
      <c r="AC194" s="695"/>
      <c r="AD194" s="695"/>
      <c r="AE194" s="695"/>
      <c r="AF194" s="695"/>
      <c r="AG194" s="695"/>
      <c r="AH194" s="695"/>
      <c r="AI194" s="695"/>
      <c r="AJ194" s="695"/>
      <c r="AK194" s="695"/>
      <c r="AL194" s="695"/>
      <c r="AM194" s="695"/>
      <c r="AN194" s="695"/>
      <c r="AO194" s="695"/>
      <c r="AP194" s="696"/>
      <c r="BS194" s="3"/>
      <c r="BT194" s="3"/>
      <c r="BU194" s="3"/>
    </row>
    <row r="195" spans="3:73" ht="15.75" customHeight="1" thickBot="1">
      <c r="C195" s="142"/>
      <c r="D195" s="105"/>
      <c r="E195" s="143"/>
      <c r="F195" s="144"/>
      <c r="G195" s="84"/>
      <c r="H195" s="84"/>
      <c r="I195" s="84"/>
      <c r="J195" s="84"/>
      <c r="K195" s="84"/>
      <c r="L195" s="84"/>
      <c r="M195" s="84"/>
      <c r="N195" s="84"/>
      <c r="O195" s="84"/>
      <c r="P195" s="84"/>
      <c r="Q195" s="84"/>
      <c r="R195" s="84"/>
      <c r="S195" s="84"/>
      <c r="T195" s="84"/>
      <c r="U195" s="84"/>
      <c r="V195" s="1017"/>
      <c r="W195" s="1018"/>
      <c r="X195" s="1019"/>
      <c r="Y195" s="145"/>
      <c r="Z195" s="145"/>
      <c r="AA195" s="146"/>
      <c r="AB195" s="710"/>
      <c r="AC195" s="710"/>
      <c r="AD195" s="710"/>
      <c r="AE195" s="710"/>
      <c r="AF195" s="710"/>
      <c r="AG195" s="710"/>
      <c r="AH195" s="710"/>
      <c r="AI195" s="710"/>
      <c r="AJ195" s="710"/>
      <c r="AK195" s="710"/>
      <c r="AL195" s="710"/>
      <c r="AM195" s="710"/>
      <c r="AN195" s="710"/>
      <c r="AO195" s="710"/>
      <c r="AP195" s="711"/>
      <c r="BS195" s="3"/>
      <c r="BT195" s="3"/>
      <c r="BU195" s="3"/>
    </row>
    <row r="196" spans="3:73" ht="15.75" customHeight="1">
      <c r="C196" s="803" t="s">
        <v>292</v>
      </c>
      <c r="D196" s="804"/>
      <c r="E196" s="915" t="s">
        <v>66</v>
      </c>
      <c r="F196" s="916"/>
      <c r="G196" s="5" t="s">
        <v>203</v>
      </c>
      <c r="H196" s="5"/>
      <c r="I196" s="5"/>
      <c r="J196" s="5"/>
      <c r="K196" s="5"/>
      <c r="L196" s="5"/>
      <c r="M196" s="5"/>
      <c r="N196" s="5"/>
      <c r="O196" s="5"/>
      <c r="P196" s="5"/>
      <c r="Q196" s="5"/>
      <c r="R196" s="5"/>
      <c r="S196" s="5" t="s">
        <v>47</v>
      </c>
      <c r="T196" s="5"/>
      <c r="U196" s="5"/>
      <c r="V196" s="1032">
        <f>IF(AND($E$70=$E$132,$V$70=$V$132,$AC$105=$X$167,'冷凍サイクル別省エネ効果'!$B$5="○"),"要；確認",IF(AND('冷凍サイクル別省エネ効果'!$B$5="",NOT('A　圧縮機・補機'!$E$70='A　圧縮機・補機'!$E$132),NOT($V$70=$V$132),NOT($AC$105=$X$167)),"要；確認",$E$132))</f>
        <v>0</v>
      </c>
      <c r="W196" s="1033"/>
      <c r="X196" s="1034"/>
      <c r="Y196" s="122" t="s">
        <v>288</v>
      </c>
      <c r="Z196" s="122"/>
      <c r="AA196" s="114"/>
      <c r="AB196" s="114"/>
      <c r="AC196" s="114"/>
      <c r="AD196" s="114"/>
      <c r="AE196" s="114"/>
      <c r="AF196" s="114"/>
      <c r="AG196" s="114"/>
      <c r="AH196" s="114"/>
      <c r="AI196" s="114"/>
      <c r="AJ196" s="114"/>
      <c r="AK196" s="114"/>
      <c r="AL196" s="114"/>
      <c r="AM196" s="114"/>
      <c r="AN196" s="114"/>
      <c r="AO196" s="114"/>
      <c r="AP196" s="115"/>
      <c r="BS196" s="3"/>
      <c r="BT196" s="3"/>
      <c r="BU196" s="3"/>
    </row>
    <row r="197" spans="3:73" ht="15.75" customHeight="1">
      <c r="C197" s="805"/>
      <c r="D197" s="806"/>
      <c r="E197" s="140"/>
      <c r="F197" s="141"/>
      <c r="G197" s="5"/>
      <c r="H197" s="5"/>
      <c r="I197" s="5"/>
      <c r="J197" s="5"/>
      <c r="K197" s="5"/>
      <c r="L197" s="5"/>
      <c r="M197" s="5"/>
      <c r="N197" s="5"/>
      <c r="O197" s="5"/>
      <c r="P197" s="5"/>
      <c r="Q197" s="5"/>
      <c r="R197" s="5"/>
      <c r="S197" s="5"/>
      <c r="T197" s="5"/>
      <c r="U197" s="5"/>
      <c r="V197" s="1023"/>
      <c r="W197" s="1024"/>
      <c r="X197" s="1025"/>
      <c r="Y197" s="114" t="str">
        <f>IF(AND(NOT($E$70=$E$132),NOT($V$70=$V$132),NOT($AC$105=$X$167),'冷凍サイクル別省エネ効果'!$B$5=""),"導入事業と表1-1,1-2と表2-1,2-2を要：確認",IF('冷凍サイクル別省エネ効果'!$B$5="","更新は無いとして、表1-1と表2-1が同一数値になります。","表2-1を作成。"))</f>
        <v>更新は無いとして、表1-1と表2-1が同一数値になります。</v>
      </c>
      <c r="Z197" s="122"/>
      <c r="AA197" s="114"/>
      <c r="AB197" s="114"/>
      <c r="AC197" s="114"/>
      <c r="AD197" s="114"/>
      <c r="AE197" s="114"/>
      <c r="AF197" s="114"/>
      <c r="AG197" s="114"/>
      <c r="AH197" s="114"/>
      <c r="AI197" s="114"/>
      <c r="AJ197" s="114"/>
      <c r="AK197" s="114"/>
      <c r="AL197" s="114"/>
      <c r="AM197" s="114"/>
      <c r="AN197" s="114"/>
      <c r="AO197" s="114"/>
      <c r="AP197" s="115"/>
      <c r="BS197" s="3"/>
      <c r="BT197" s="3"/>
      <c r="BU197" s="3"/>
    </row>
    <row r="198" spans="3:73" ht="15.75" customHeight="1">
      <c r="C198" s="805"/>
      <c r="D198" s="806"/>
      <c r="E198" s="760" t="s">
        <v>67</v>
      </c>
      <c r="F198" s="761"/>
      <c r="G198" s="116" t="s">
        <v>287</v>
      </c>
      <c r="H198" s="116"/>
      <c r="I198" s="116"/>
      <c r="J198" s="116"/>
      <c r="K198" s="116"/>
      <c r="L198" s="116"/>
      <c r="M198" s="116"/>
      <c r="N198" s="116"/>
      <c r="O198" s="116"/>
      <c r="P198" s="116"/>
      <c r="Q198" s="116"/>
      <c r="R198" s="116"/>
      <c r="S198" s="116" t="s">
        <v>58</v>
      </c>
      <c r="T198" s="116"/>
      <c r="U198" s="116"/>
      <c r="V198" s="1020">
        <f>IF(AND($E$70=$E$132,$AC$105=$X$167,$V$70=$V$132,'冷凍サイクル別省エネ効果'!$B$5="○"),"要；確認",IF(AND('冷凍サイクル別省エネ効果'!$B$5="",NOT('A　圧縮機・補機'!$V$70='A　圧縮機・補機'!$V$132),NOT($E$70=$E$132),NOT($AC$105=$X$167)),"要；確認",$V$132))</f>
        <v>0</v>
      </c>
      <c r="W198" s="1021"/>
      <c r="X198" s="1022"/>
      <c r="Y198" s="634" t="s">
        <v>289</v>
      </c>
      <c r="Z198" s="635"/>
      <c r="AA198" s="635"/>
      <c r="AB198" s="635"/>
      <c r="AC198" s="635"/>
      <c r="AD198" s="635"/>
      <c r="AE198" s="635"/>
      <c r="AF198" s="635"/>
      <c r="AG198" s="635"/>
      <c r="AH198" s="635"/>
      <c r="AI198" s="635"/>
      <c r="AJ198" s="635"/>
      <c r="AK198" s="635"/>
      <c r="AL198" s="635"/>
      <c r="AM198" s="635"/>
      <c r="AN198" s="635"/>
      <c r="AO198" s="635"/>
      <c r="AP198" s="636"/>
      <c r="BS198" s="3"/>
      <c r="BT198" s="3"/>
      <c r="BU198" s="3"/>
    </row>
    <row r="199" spans="3:73" ht="15.75" customHeight="1">
      <c r="C199" s="805"/>
      <c r="D199" s="806"/>
      <c r="E199" s="131"/>
      <c r="F199" s="132"/>
      <c r="G199" s="26"/>
      <c r="H199" s="26"/>
      <c r="I199" s="26"/>
      <c r="J199" s="26"/>
      <c r="K199" s="26"/>
      <c r="L199" s="26"/>
      <c r="M199" s="26"/>
      <c r="N199" s="26"/>
      <c r="O199" s="26"/>
      <c r="P199" s="26"/>
      <c r="Q199" s="26"/>
      <c r="R199" s="26"/>
      <c r="S199" s="26"/>
      <c r="T199" s="26"/>
      <c r="U199" s="26"/>
      <c r="V199" s="1023"/>
      <c r="W199" s="1024"/>
      <c r="X199" s="1025"/>
      <c r="Y199" s="114" t="str">
        <f>IF(AND(NOT($E$70=$E$132),NOT($V$70=$V$132),NOT($AC$105=$X$167),'冷凍サイクル別省エネ効果'!$B$5=""),"導入事業と表1-1,2と表2-1,2を要：確認",IF('冷凍サイクル別省エネ効果'!$B$5="","更新は無いとして、表1-1,2と表2-1,2が同一数値になります。","表2-1を作成。"))</f>
        <v>更新は無いとして、表1-1,2と表2-1,2が同一数値になります。</v>
      </c>
      <c r="Z199" s="123"/>
      <c r="AA199" s="124"/>
      <c r="AB199" s="124"/>
      <c r="AC199" s="124"/>
      <c r="AD199" s="124"/>
      <c r="AE199" s="124"/>
      <c r="AF199" s="124"/>
      <c r="AG199" s="124"/>
      <c r="AH199" s="124"/>
      <c r="AI199" s="124"/>
      <c r="AJ199" s="124"/>
      <c r="AK199" s="124"/>
      <c r="AL199" s="124"/>
      <c r="AM199" s="124"/>
      <c r="AN199" s="124"/>
      <c r="AO199" s="124"/>
      <c r="AP199" s="125"/>
      <c r="BS199" s="3"/>
      <c r="BT199" s="3"/>
      <c r="BU199" s="3"/>
    </row>
    <row r="200" spans="3:73" ht="15.75" customHeight="1">
      <c r="C200" s="805"/>
      <c r="D200" s="806"/>
      <c r="E200" s="760" t="s">
        <v>70</v>
      </c>
      <c r="F200" s="761"/>
      <c r="G200" s="116" t="s">
        <v>290</v>
      </c>
      <c r="H200" s="116"/>
      <c r="I200" s="116"/>
      <c r="J200" s="116"/>
      <c r="K200" s="116"/>
      <c r="L200" s="116"/>
      <c r="M200" s="116"/>
      <c r="N200" s="116"/>
      <c r="O200" s="116"/>
      <c r="P200" s="116"/>
      <c r="Q200" s="116"/>
      <c r="R200" s="116"/>
      <c r="S200" s="116" t="s">
        <v>52</v>
      </c>
      <c r="T200" s="116"/>
      <c r="U200" s="116"/>
      <c r="V200" s="1005">
        <f>IF(AND($AC$105=$X$167,$E$70=$E$132,$V$70=$V$132,'冷凍サイクル別省エネ効果'!$B$5="○",'冷凍サイクル別省エネ効果'!O5=""),"要；確認",IF(AND('冷凍サイクル別省エネ効果'!$B$5="",NOT('A　圧縮機・補機'!$AC$105='A　圧縮機・補機'!$X$167),NOT($E$70=$E$132),NOT($V$70=$V$132)),"要；確認",$X$167))</f>
        <v>0</v>
      </c>
      <c r="W200" s="1006"/>
      <c r="X200" s="1007"/>
      <c r="Y200" s="117" t="s">
        <v>55</v>
      </c>
      <c r="Z200" s="117"/>
      <c r="AA200" s="118"/>
      <c r="AB200" s="118"/>
      <c r="AC200" s="118"/>
      <c r="AD200" s="118"/>
      <c r="AE200" s="118"/>
      <c r="AF200" s="118"/>
      <c r="AG200" s="118"/>
      <c r="AH200" s="118"/>
      <c r="AI200" s="118"/>
      <c r="AJ200" s="118"/>
      <c r="AK200" s="118"/>
      <c r="AL200" s="118"/>
      <c r="AM200" s="118"/>
      <c r="AN200" s="118"/>
      <c r="AO200" s="118"/>
      <c r="AP200" s="119"/>
      <c r="BS200" s="3"/>
      <c r="BT200" s="3"/>
      <c r="BU200" s="3"/>
    </row>
    <row r="201" spans="3:73" ht="15.75" customHeight="1">
      <c r="C201" s="805"/>
      <c r="D201" s="806"/>
      <c r="E201" s="140"/>
      <c r="F201" s="141"/>
      <c r="G201" s="5"/>
      <c r="H201" s="5"/>
      <c r="I201" s="5"/>
      <c r="J201" s="5"/>
      <c r="K201" s="5"/>
      <c r="L201" s="5"/>
      <c r="M201" s="5"/>
      <c r="N201" s="5"/>
      <c r="O201" s="5"/>
      <c r="P201" s="5"/>
      <c r="Q201" s="5"/>
      <c r="R201" s="5"/>
      <c r="S201" s="5"/>
      <c r="T201" s="5"/>
      <c r="U201" s="5"/>
      <c r="V201" s="1008"/>
      <c r="W201" s="1009"/>
      <c r="X201" s="1010"/>
      <c r="Y201" s="974">
        <f>IF($Y$185="圧縮機代替を行わない、省エネ設備の導入です。補機類更新は無いとして左記結果は「0.0」になります。",$Y$185,IF(AND('冷凍サイクル別省エネ効果'!$B$5="○",'A　圧縮機・補機'!$AC$105=0,'A　圧縮機・補機'!$X$167=0),"既存補機を継続使用するとして、表１－２、表２－２が未記入とするので、左記結果は「0.0」となる。",IF(AND('冷凍サイクル別省エネ効果'!$B$5="○",NOT('A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201" s="975"/>
      <c r="AA201" s="975"/>
      <c r="AB201" s="975"/>
      <c r="AC201" s="975"/>
      <c r="AD201" s="975"/>
      <c r="AE201" s="975"/>
      <c r="AF201" s="975"/>
      <c r="AG201" s="975"/>
      <c r="AH201" s="975"/>
      <c r="AI201" s="975"/>
      <c r="AJ201" s="975"/>
      <c r="AK201" s="975"/>
      <c r="AL201" s="975"/>
      <c r="AM201" s="975"/>
      <c r="AN201" s="975"/>
      <c r="AO201" s="975"/>
      <c r="AP201" s="976"/>
      <c r="BS201" s="3"/>
      <c r="BT201" s="3"/>
      <c r="BU201" s="3"/>
    </row>
    <row r="202" spans="3:73" ht="15.75" customHeight="1">
      <c r="C202" s="805"/>
      <c r="D202" s="806"/>
      <c r="E202" s="131"/>
      <c r="F202" s="132"/>
      <c r="G202" s="26"/>
      <c r="H202" s="26"/>
      <c r="I202" s="26"/>
      <c r="J202" s="26"/>
      <c r="K202" s="26"/>
      <c r="L202" s="26"/>
      <c r="M202" s="26"/>
      <c r="N202" s="26"/>
      <c r="O202" s="26"/>
      <c r="P202" s="26"/>
      <c r="Q202" s="26"/>
      <c r="R202" s="26"/>
      <c r="S202" s="26"/>
      <c r="T202" s="26"/>
      <c r="U202" s="26"/>
      <c r="V202" s="313"/>
      <c r="W202" s="314"/>
      <c r="X202" s="315"/>
      <c r="Y202" s="977"/>
      <c r="Z202" s="426"/>
      <c r="AA202" s="426"/>
      <c r="AB202" s="426"/>
      <c r="AC202" s="426"/>
      <c r="AD202" s="426"/>
      <c r="AE202" s="426"/>
      <c r="AF202" s="426"/>
      <c r="AG202" s="426"/>
      <c r="AH202" s="426"/>
      <c r="AI202" s="426"/>
      <c r="AJ202" s="426"/>
      <c r="AK202" s="426"/>
      <c r="AL202" s="426"/>
      <c r="AM202" s="426"/>
      <c r="AN202" s="426"/>
      <c r="AO202" s="426"/>
      <c r="AP202" s="427"/>
      <c r="BS202" s="3"/>
      <c r="BT202" s="3"/>
      <c r="BU202" s="3"/>
    </row>
    <row r="203" spans="3:73" ht="15.75" customHeight="1">
      <c r="C203" s="805"/>
      <c r="D203" s="806"/>
      <c r="E203" s="994" t="s">
        <v>72</v>
      </c>
      <c r="F203" s="995"/>
      <c r="G203" s="136" t="s">
        <v>381</v>
      </c>
      <c r="H203" s="136"/>
      <c r="I203" s="136"/>
      <c r="J203" s="136"/>
      <c r="K203" s="136"/>
      <c r="L203" s="136"/>
      <c r="M203" s="136"/>
      <c r="N203" s="136"/>
      <c r="O203" s="136"/>
      <c r="P203" s="136"/>
      <c r="Q203" s="136"/>
      <c r="R203" s="136"/>
      <c r="S203" s="136" t="s">
        <v>69</v>
      </c>
      <c r="T203" s="136"/>
      <c r="U203" s="136"/>
      <c r="V203" s="716">
        <f>IF($H$279="I，P，K，L，Mのいずれか確認","下式確認",$H$279)</f>
        <v>0</v>
      </c>
      <c r="W203" s="719"/>
      <c r="X203" s="720"/>
      <c r="Y203" s="137" t="s">
        <v>68</v>
      </c>
      <c r="Z203" s="137"/>
      <c r="AA203" s="138"/>
      <c r="AB203" s="699" t="str">
        <f>IF(AND(NOT($E$70=$E$132),NOT($V$70=$V$132),NOT($AC$105=$X$167),'冷凍サイクル別省エネ効果'!$B$5=""),"導入事業と表1-1,2と表2-1,2を要：確認",IF('冷凍サイクル別省エネ効果'!$B$5="","更新は無いとして、表1-1,1-2と表2-1,2-2が同一数値になります。","表2-1,2-2を作成。"))</f>
        <v>更新は無いとして、表1-1,1-2と表2-1,2-2が同一数値になります。</v>
      </c>
      <c r="AC203" s="700"/>
      <c r="AD203" s="700"/>
      <c r="AE203" s="700"/>
      <c r="AF203" s="700"/>
      <c r="AG203" s="700"/>
      <c r="AH203" s="700"/>
      <c r="AI203" s="700"/>
      <c r="AJ203" s="700"/>
      <c r="AK203" s="700"/>
      <c r="AL203" s="700"/>
      <c r="AM203" s="700"/>
      <c r="AN203" s="700"/>
      <c r="AO203" s="700"/>
      <c r="AP203" s="701"/>
      <c r="BS203" s="3"/>
      <c r="BT203" s="3"/>
      <c r="BU203" s="3"/>
    </row>
    <row r="204" spans="3:73" ht="15.75" customHeight="1">
      <c r="C204" s="805"/>
      <c r="D204" s="806"/>
      <c r="E204" s="760" t="s">
        <v>73</v>
      </c>
      <c r="F204" s="761"/>
      <c r="G204" s="5" t="s">
        <v>254</v>
      </c>
      <c r="H204" s="116"/>
      <c r="I204" s="116"/>
      <c r="J204" s="116"/>
      <c r="K204" s="116"/>
      <c r="L204" s="116"/>
      <c r="M204" s="116"/>
      <c r="N204" s="116" t="s">
        <v>86</v>
      </c>
      <c r="O204" s="116"/>
      <c r="P204" s="116"/>
      <c r="Q204" s="116"/>
      <c r="R204" s="116"/>
      <c r="S204" s="116"/>
      <c r="T204" s="116"/>
      <c r="U204" s="116"/>
      <c r="V204" s="1014"/>
      <c r="W204" s="1015"/>
      <c r="X204" s="1016"/>
      <c r="Y204" s="117" t="s">
        <v>74</v>
      </c>
      <c r="Z204" s="117"/>
      <c r="AA204" s="118"/>
      <c r="AB204" s="694"/>
      <c r="AC204" s="695"/>
      <c r="AD204" s="695"/>
      <c r="AE204" s="695"/>
      <c r="AF204" s="695"/>
      <c r="AG204" s="695"/>
      <c r="AH204" s="695"/>
      <c r="AI204" s="695"/>
      <c r="AJ204" s="695"/>
      <c r="AK204" s="695"/>
      <c r="AL204" s="695"/>
      <c r="AM204" s="695"/>
      <c r="AN204" s="695"/>
      <c r="AO204" s="695"/>
      <c r="AP204" s="696"/>
      <c r="BS204" s="3"/>
      <c r="BT204" s="3"/>
      <c r="BU204" s="3"/>
    </row>
    <row r="205" spans="3:73" ht="15.75" customHeight="1">
      <c r="C205" s="805"/>
      <c r="D205" s="806"/>
      <c r="E205" s="131"/>
      <c r="F205" s="132"/>
      <c r="G205" s="26"/>
      <c r="H205" s="26"/>
      <c r="I205" s="26"/>
      <c r="J205" s="26"/>
      <c r="K205" s="26"/>
      <c r="L205" s="26"/>
      <c r="M205" s="26"/>
      <c r="N205" s="26"/>
      <c r="O205" s="26"/>
      <c r="P205" s="26"/>
      <c r="Q205" s="26"/>
      <c r="R205" s="26"/>
      <c r="S205" s="26"/>
      <c r="T205" s="26"/>
      <c r="U205" s="26"/>
      <c r="V205" s="1029"/>
      <c r="W205" s="1030"/>
      <c r="X205" s="1031"/>
      <c r="Y205" s="123"/>
      <c r="Z205" s="123"/>
      <c r="AA205" s="124"/>
      <c r="AB205" s="697"/>
      <c r="AC205" s="697"/>
      <c r="AD205" s="697"/>
      <c r="AE205" s="697"/>
      <c r="AF205" s="697"/>
      <c r="AG205" s="697"/>
      <c r="AH205" s="697"/>
      <c r="AI205" s="697"/>
      <c r="AJ205" s="697"/>
      <c r="AK205" s="697"/>
      <c r="AL205" s="697"/>
      <c r="AM205" s="697"/>
      <c r="AN205" s="697"/>
      <c r="AO205" s="697"/>
      <c r="AP205" s="698"/>
      <c r="BS205" s="3"/>
      <c r="BT205" s="3"/>
      <c r="BU205" s="3"/>
    </row>
    <row r="206" spans="3:73" ht="15.75" customHeight="1">
      <c r="C206" s="805"/>
      <c r="D206" s="806"/>
      <c r="E206" s="760" t="s">
        <v>75</v>
      </c>
      <c r="F206" s="761"/>
      <c r="G206" s="116" t="s">
        <v>255</v>
      </c>
      <c r="H206" s="116"/>
      <c r="I206" s="116"/>
      <c r="J206" s="116"/>
      <c r="K206" s="116"/>
      <c r="L206" s="116"/>
      <c r="M206" s="116"/>
      <c r="N206" s="116" t="s">
        <v>84</v>
      </c>
      <c r="O206" s="116"/>
      <c r="P206" s="116"/>
      <c r="Q206" s="116"/>
      <c r="R206" s="116"/>
      <c r="S206" s="116" t="s">
        <v>80</v>
      </c>
      <c r="T206" s="116"/>
      <c r="U206" s="116"/>
      <c r="V206" s="931">
        <f>S209</f>
        <v>0</v>
      </c>
      <c r="W206" s="932"/>
      <c r="X206" s="933"/>
      <c r="Y206" s="147"/>
      <c r="Z206" s="148"/>
      <c r="AA206" s="148"/>
      <c r="AB206" s="149"/>
      <c r="AC206" s="149"/>
      <c r="AD206" s="149"/>
      <c r="AE206" s="149"/>
      <c r="AF206" s="149"/>
      <c r="AG206" s="149"/>
      <c r="AH206" s="149"/>
      <c r="AI206" s="149"/>
      <c r="AJ206" s="149"/>
      <c r="AK206" s="149"/>
      <c r="AL206" s="149"/>
      <c r="AM206" s="149"/>
      <c r="AN206" s="149"/>
      <c r="AO206" s="149"/>
      <c r="AP206" s="150"/>
      <c r="BS206" s="3"/>
      <c r="BT206" s="3"/>
      <c r="BU206" s="3"/>
    </row>
    <row r="207" spans="3:73" ht="15.75" customHeight="1">
      <c r="C207" s="805"/>
      <c r="D207" s="806"/>
      <c r="E207" s="140"/>
      <c r="F207" s="151"/>
      <c r="G207" s="742" t="s">
        <v>97</v>
      </c>
      <c r="H207" s="118" t="s">
        <v>36</v>
      </c>
      <c r="I207" s="116"/>
      <c r="J207" s="116"/>
      <c r="K207" s="116"/>
      <c r="L207" s="116"/>
      <c r="M207" s="116"/>
      <c r="N207" s="116"/>
      <c r="O207" s="116"/>
      <c r="P207" s="116"/>
      <c r="Q207" s="116"/>
      <c r="R207" s="116"/>
      <c r="S207" s="1036">
        <f>IF(AND('冷凍サイクル別省エネ効果'!B9="○",'B　換気熱遮断装置　'!AG26=0),"要；確認",IF(AND('冷凍サイクル別省エネ効果'!$B$9="",NOT('B　換気熱遮断装置　'!AG26=0)),"要；確認",IF('冷凍サイクル別省エネ効果'!$B$9="○",'B　換気熱遮断装置　'!$AG$26,0)))</f>
        <v>0</v>
      </c>
      <c r="T207" s="1037"/>
      <c r="U207" s="1038"/>
      <c r="V207" s="934"/>
      <c r="W207" s="935"/>
      <c r="X207" s="936"/>
      <c r="Y207" s="949" t="str">
        <f>IF('冷凍サイクル別省エネ効果'!$B$9="○","換気熱遮断　導入計画、証明書の各表を作成し、換気熱遮断量を求めて下さい。","換気熱遮断効果が無いとしてP1＝0とします。")</f>
        <v>換気熱遮断効果が無いとしてP1＝0とします。</v>
      </c>
      <c r="Z207" s="913"/>
      <c r="AA207" s="913"/>
      <c r="AB207" s="913"/>
      <c r="AC207" s="913"/>
      <c r="AD207" s="913"/>
      <c r="AE207" s="913"/>
      <c r="AF207" s="913"/>
      <c r="AG207" s="913"/>
      <c r="AH207" s="913"/>
      <c r="AI207" s="913"/>
      <c r="AJ207" s="913"/>
      <c r="AK207" s="913"/>
      <c r="AL207" s="913"/>
      <c r="AM207" s="913"/>
      <c r="AN207" s="913"/>
      <c r="AO207" s="913"/>
      <c r="AP207" s="950"/>
      <c r="BS207" s="3"/>
      <c r="BT207" s="3"/>
      <c r="BU207" s="3"/>
    </row>
    <row r="208" spans="3:73" ht="15.75" customHeight="1">
      <c r="C208" s="805"/>
      <c r="D208" s="806"/>
      <c r="E208" s="140"/>
      <c r="F208" s="151"/>
      <c r="G208" s="743"/>
      <c r="H208" s="152" t="s">
        <v>366</v>
      </c>
      <c r="I208" s="136"/>
      <c r="J208" s="136"/>
      <c r="K208" s="136"/>
      <c r="L208" s="136"/>
      <c r="M208" s="136"/>
      <c r="N208" s="136"/>
      <c r="O208" s="136"/>
      <c r="P208" s="136"/>
      <c r="Q208" s="136"/>
      <c r="R208" s="136"/>
      <c r="S208" s="1036">
        <f>IF(AND('冷凍サイクル別省エネ効果'!B10="○",'Ｃ　庫内ファンインバーター'!AG29=0),"要；確認",IF(AND('冷凍サイクル別省エネ効果'!B10="",NOT('Ｃ　庫内ファンインバーター'!AG29=0)),"要；確認",IF('冷凍サイクル別省エネ効果'!$B$10="○",'Ｃ　庫内ファンインバーター'!$AG$29,0)))</f>
        <v>0</v>
      </c>
      <c r="T208" s="1037"/>
      <c r="U208" s="1038"/>
      <c r="V208" s="934"/>
      <c r="W208" s="935"/>
      <c r="X208" s="936"/>
      <c r="Y208" s="686" t="str">
        <f>IF('冷凍サイクル別省エネ効果'!$B$10="○","ｸｰﾗｰﾌｧﾝ　ｲﾝﾊﾞｰﾀｰ導入計画、証明書の各表を作成し、ｸｰﾗｰﾌｧﾝ　ｲﾝﾊﾞｰﾀｰ導入による削減効果を求めて下さい。","ｸｰﾗｰﾌｧﾝ　ｲﾝﾊﾞｰﾀｰ導入が無く、削減効果が無いとしてP2=0とします。")</f>
        <v>ｸｰﾗｰﾌｧﾝ　ｲﾝﾊﾞｰﾀｰ導入が無く、削減効果が無いとしてP2=0とします。</v>
      </c>
      <c r="Z208" s="687"/>
      <c r="AA208" s="687"/>
      <c r="AB208" s="687"/>
      <c r="AC208" s="687"/>
      <c r="AD208" s="687"/>
      <c r="AE208" s="687"/>
      <c r="AF208" s="687"/>
      <c r="AG208" s="687"/>
      <c r="AH208" s="687"/>
      <c r="AI208" s="687"/>
      <c r="AJ208" s="687"/>
      <c r="AK208" s="687"/>
      <c r="AL208" s="687"/>
      <c r="AM208" s="687"/>
      <c r="AN208" s="687"/>
      <c r="AO208" s="687"/>
      <c r="AP208" s="688"/>
      <c r="BS208" s="3"/>
      <c r="BT208" s="3"/>
      <c r="BU208" s="3"/>
    </row>
    <row r="209" spans="3:73" ht="15.75" customHeight="1">
      <c r="C209" s="805"/>
      <c r="D209" s="806"/>
      <c r="E209" s="131"/>
      <c r="F209" s="153"/>
      <c r="G209" s="744"/>
      <c r="H209" s="154" t="s">
        <v>367</v>
      </c>
      <c r="I209" s="136"/>
      <c r="J209" s="136"/>
      <c r="K209" s="136"/>
      <c r="L209" s="136"/>
      <c r="M209" s="136"/>
      <c r="N209" s="136"/>
      <c r="O209" s="136"/>
      <c r="P209" s="136"/>
      <c r="Q209" s="136"/>
      <c r="R209" s="136"/>
      <c r="S209" s="1036">
        <f>IF(OR(S207="要；確認",S208="要；確認"),"要；確認",SUM(S207:U208))</f>
        <v>0</v>
      </c>
      <c r="T209" s="1037"/>
      <c r="U209" s="1038"/>
      <c r="V209" s="937"/>
      <c r="W209" s="938"/>
      <c r="X209" s="939"/>
      <c r="Y209" s="124" t="s">
        <v>35</v>
      </c>
      <c r="Z209" s="124"/>
      <c r="AA209" s="124"/>
      <c r="AB209" s="124"/>
      <c r="AC209" s="124"/>
      <c r="AD209" s="124"/>
      <c r="AE209" s="124"/>
      <c r="AF209" s="124"/>
      <c r="AG209" s="124"/>
      <c r="AH209" s="124"/>
      <c r="AI209" s="124"/>
      <c r="AJ209" s="124"/>
      <c r="AK209" s="124"/>
      <c r="AL209" s="124"/>
      <c r="AM209" s="124"/>
      <c r="AN209" s="124"/>
      <c r="AO209" s="124"/>
      <c r="AP209" s="125"/>
      <c r="BS209" s="3"/>
      <c r="BT209" s="3"/>
      <c r="BU209" s="3"/>
    </row>
    <row r="210" spans="3:73" ht="15.75" customHeight="1">
      <c r="C210" s="805"/>
      <c r="D210" s="806"/>
      <c r="E210" s="760" t="s">
        <v>79</v>
      </c>
      <c r="F210" s="761"/>
      <c r="G210" s="118" t="s">
        <v>266</v>
      </c>
      <c r="H210" s="116"/>
      <c r="I210" s="116"/>
      <c r="J210" s="116"/>
      <c r="K210" s="116"/>
      <c r="L210" s="116"/>
      <c r="M210" s="116"/>
      <c r="N210" s="116"/>
      <c r="O210" s="116"/>
      <c r="P210" s="116"/>
      <c r="Q210" s="116"/>
      <c r="R210" s="116"/>
      <c r="S210" s="116"/>
      <c r="T210" s="116" t="s">
        <v>127</v>
      </c>
      <c r="U210" s="116"/>
      <c r="V210" s="1005">
        <f>IF('冷凍サイクル別省エネ効果'!B7="○",'冷凍サイクル別省エネ効果'!AI8,1)</f>
        <v>1</v>
      </c>
      <c r="W210" s="1006"/>
      <c r="X210" s="1007"/>
      <c r="Y210" s="118" t="s">
        <v>74</v>
      </c>
      <c r="Z210" s="118"/>
      <c r="AA210" s="118"/>
      <c r="AB210" s="118"/>
      <c r="AC210" s="1042">
        <f>IF(AND('冷凍サイクル別省エネ効果'!B7="○",'冷凍サイクル別省エネ効果'!AI8=""),"省エネルギー効果証明書内の記入欄に係数記入願います。","")</f>
      </c>
      <c r="AD210" s="1043"/>
      <c r="AE210" s="1043"/>
      <c r="AF210" s="1043"/>
      <c r="AG210" s="1043"/>
      <c r="AH210" s="1043"/>
      <c r="AI210" s="1043"/>
      <c r="AJ210" s="1043"/>
      <c r="AK210" s="1043"/>
      <c r="AL210" s="1043"/>
      <c r="AM210" s="1043"/>
      <c r="AN210" s="1043"/>
      <c r="AO210" s="1043"/>
      <c r="AP210" s="1044"/>
      <c r="BS210" s="3"/>
      <c r="BT210" s="3"/>
      <c r="BU210" s="3"/>
    </row>
    <row r="211" spans="3:73" ht="15.75" customHeight="1">
      <c r="C211" s="155"/>
      <c r="D211" s="104"/>
      <c r="E211" s="140"/>
      <c r="F211" s="141"/>
      <c r="G211" s="114"/>
      <c r="H211" s="5"/>
      <c r="I211" s="5"/>
      <c r="J211" s="5"/>
      <c r="K211" s="5"/>
      <c r="L211" s="5"/>
      <c r="M211" s="5"/>
      <c r="N211" s="5"/>
      <c r="O211" s="5"/>
      <c r="P211" s="5"/>
      <c r="Q211" s="5"/>
      <c r="R211" s="5"/>
      <c r="S211" s="5"/>
      <c r="T211" s="5"/>
      <c r="U211" s="5"/>
      <c r="V211" s="1008"/>
      <c r="W211" s="1009"/>
      <c r="X211" s="1010"/>
      <c r="Y211" s="944" t="s">
        <v>88</v>
      </c>
      <c r="Z211" s="945"/>
      <c r="AA211" s="945"/>
      <c r="AB211" s="945"/>
      <c r="AC211" s="945"/>
      <c r="AD211" s="945"/>
      <c r="AE211" s="945"/>
      <c r="AF211" s="945"/>
      <c r="AG211" s="945"/>
      <c r="AH211" s="945"/>
      <c r="AI211" s="945"/>
      <c r="AJ211" s="945"/>
      <c r="AK211" s="945"/>
      <c r="AL211" s="945"/>
      <c r="AM211" s="945"/>
      <c r="AN211" s="945"/>
      <c r="AO211" s="945"/>
      <c r="AP211" s="673"/>
      <c r="BS211" s="3"/>
      <c r="BT211" s="3"/>
      <c r="BU211" s="3"/>
    </row>
    <row r="212" spans="3:73" ht="15.75" customHeight="1" thickBot="1">
      <c r="C212" s="155"/>
      <c r="D212" s="104"/>
      <c r="E212" s="143"/>
      <c r="F212" s="144"/>
      <c r="G212" s="146"/>
      <c r="H212" s="84"/>
      <c r="I212" s="84"/>
      <c r="J212" s="84"/>
      <c r="K212" s="84"/>
      <c r="L212" s="84"/>
      <c r="M212" s="84"/>
      <c r="N212" s="84"/>
      <c r="O212" s="84"/>
      <c r="P212" s="84"/>
      <c r="Q212" s="84"/>
      <c r="R212" s="84"/>
      <c r="S212" s="84"/>
      <c r="T212" s="84"/>
      <c r="U212" s="84"/>
      <c r="V212" s="1011"/>
      <c r="W212" s="1012"/>
      <c r="X212" s="1013"/>
      <c r="Y212" s="946"/>
      <c r="Z212" s="947"/>
      <c r="AA212" s="947"/>
      <c r="AB212" s="947"/>
      <c r="AC212" s="947"/>
      <c r="AD212" s="947"/>
      <c r="AE212" s="947"/>
      <c r="AF212" s="947"/>
      <c r="AG212" s="947"/>
      <c r="AH212" s="947"/>
      <c r="AI212" s="947"/>
      <c r="AJ212" s="947"/>
      <c r="AK212" s="947"/>
      <c r="AL212" s="947"/>
      <c r="AM212" s="947"/>
      <c r="AN212" s="947"/>
      <c r="AO212" s="947"/>
      <c r="AP212" s="948"/>
      <c r="BS212" s="3"/>
      <c r="BT212" s="3"/>
      <c r="BU212" s="3"/>
    </row>
    <row r="213" spans="3:73" ht="15.75" customHeight="1">
      <c r="C213" s="156" t="s">
        <v>337</v>
      </c>
      <c r="D213" s="98"/>
      <c r="E213" s="922" t="s">
        <v>91</v>
      </c>
      <c r="F213" s="923"/>
      <c r="G213" s="86" t="s">
        <v>351</v>
      </c>
      <c r="H213" s="86"/>
      <c r="I213" s="86"/>
      <c r="J213" s="86"/>
      <c r="K213" s="86"/>
      <c r="L213" s="86"/>
      <c r="M213" s="86"/>
      <c r="N213" s="86"/>
      <c r="O213" s="86"/>
      <c r="P213" s="86"/>
      <c r="Q213" s="86"/>
      <c r="R213" s="86"/>
      <c r="S213" s="86" t="s">
        <v>69</v>
      </c>
      <c r="T213" s="86"/>
      <c r="U213" s="86"/>
      <c r="V213" s="1002" t="e">
        <f>'冷凍サイクル別省エネ効果'!$AA$12</f>
        <v>#VALUE!</v>
      </c>
      <c r="W213" s="1003"/>
      <c r="X213" s="1004"/>
      <c r="Y213" s="941" t="s">
        <v>382</v>
      </c>
      <c r="Z213" s="942"/>
      <c r="AA213" s="942"/>
      <c r="AB213" s="942"/>
      <c r="AC213" s="942"/>
      <c r="AD213" s="942"/>
      <c r="AE213" s="942"/>
      <c r="AF213" s="942"/>
      <c r="AG213" s="942"/>
      <c r="AH213" s="942"/>
      <c r="AI213" s="942"/>
      <c r="AJ213" s="942"/>
      <c r="AK213" s="942"/>
      <c r="AL213" s="942"/>
      <c r="AM213" s="942"/>
      <c r="AN213" s="942"/>
      <c r="AO213" s="942"/>
      <c r="AP213" s="943"/>
      <c r="BS213" s="3"/>
      <c r="BT213" s="3"/>
      <c r="BU213" s="3"/>
    </row>
    <row r="214" spans="3:73" ht="15.75" customHeight="1">
      <c r="C214" s="157"/>
      <c r="D214" s="5"/>
      <c r="E214" s="140"/>
      <c r="F214" s="151"/>
      <c r="G214" s="742" t="s">
        <v>98</v>
      </c>
      <c r="H214" s="137" t="s">
        <v>37</v>
      </c>
      <c r="I214" s="9"/>
      <c r="J214" s="9"/>
      <c r="K214" s="9"/>
      <c r="L214" s="9"/>
      <c r="M214" s="9"/>
      <c r="N214" s="9"/>
      <c r="O214" s="9"/>
      <c r="P214" s="9"/>
      <c r="Q214" s="9"/>
      <c r="R214" s="9"/>
      <c r="S214" s="960">
        <f>IF(AND('冷凍サイクル別省エネ効果'!B9="○",'B　換気熱遮断装置　'!AG19=0),"要；確認",IF(AND('冷凍サイクル別省エネ効果'!B9="",NOT('B　換気熱遮断装置　'!AG19=0)),"要；確認",IF('冷凍サイクル別省エネ効果'!$B$9="○",'B　換気熱遮断装置　'!$AG$19,0)))</f>
        <v>0</v>
      </c>
      <c r="T214" s="961"/>
      <c r="U214" s="962"/>
      <c r="V214" s="951">
        <f>$S$217</f>
        <v>0</v>
      </c>
      <c r="W214" s="952"/>
      <c r="X214" s="953"/>
      <c r="Y214" s="1026" t="str">
        <f>IF('冷凍サイクル別省エネ効果'!$B$9="○","換気熱遮断　導入計画、証明書の各表を作成し、換気熱遮断量を求めて下さい。","換気熱遮断効果が無いとしてR1＝0とします。")</f>
        <v>換気熱遮断効果が無いとしてR1＝0とします。</v>
      </c>
      <c r="Z214" s="1027"/>
      <c r="AA214" s="1027"/>
      <c r="AB214" s="1027"/>
      <c r="AC214" s="1027"/>
      <c r="AD214" s="1027"/>
      <c r="AE214" s="1027"/>
      <c r="AF214" s="1027"/>
      <c r="AG214" s="1027"/>
      <c r="AH214" s="1027"/>
      <c r="AI214" s="1027"/>
      <c r="AJ214" s="1027"/>
      <c r="AK214" s="1027"/>
      <c r="AL214" s="1027"/>
      <c r="AM214" s="1027"/>
      <c r="AN214" s="1027"/>
      <c r="AO214" s="1027"/>
      <c r="AP214" s="1028"/>
      <c r="BS214" s="3"/>
      <c r="BT214" s="3"/>
      <c r="BU214" s="3"/>
    </row>
    <row r="215" spans="3:73" ht="15.75" customHeight="1">
      <c r="C215" s="157"/>
      <c r="D215" s="5"/>
      <c r="E215" s="140"/>
      <c r="F215" s="151"/>
      <c r="G215" s="743"/>
      <c r="H215" s="137" t="s">
        <v>368</v>
      </c>
      <c r="I215" s="9"/>
      <c r="J215" s="9"/>
      <c r="K215" s="9"/>
      <c r="L215" s="9"/>
      <c r="M215" s="9"/>
      <c r="N215" s="9"/>
      <c r="O215" s="9"/>
      <c r="P215" s="9"/>
      <c r="Q215" s="9"/>
      <c r="R215" s="9"/>
      <c r="S215" s="1036">
        <f>IF(AND('冷凍サイクル別省エネ効果'!B10="○",'Ｃ　庫内ファンインバーター'!AG21=0),"要；確認",IF(AND('冷凍サイクル別省エネ効果'!B10="",NOT('Ｃ　庫内ファンインバーター'!AG21=0)),"要；確認",IF('冷凍サイクル別省エネ効果'!$B$10="○",'Ｃ　庫内ファンインバーター'!$AG$21,0)))</f>
        <v>0</v>
      </c>
      <c r="T215" s="1037"/>
      <c r="U215" s="1038"/>
      <c r="V215" s="954"/>
      <c r="W215" s="955"/>
      <c r="X215" s="956"/>
      <c r="Y215" s="686" t="str">
        <f>IF('冷凍サイクル別省エネ効果'!$B$10="○","ｸｰﾗｰﾌｧﾝ　ｲﾝﾊﾞｰﾀｰ導入計画、証明書の各表を作成し、庫内ﾌｧﾝ　ｲﾝﾊﾞｰﾀｰ導入による削減効果を求めて下さい。","庫内ﾌｧﾝ　ｲﾝﾊﾞｰﾀｰ導入が無く、削減効果が無いとしてR2=0とします。")</f>
        <v>庫内ﾌｧﾝ　ｲﾝﾊﾞｰﾀｰ導入が無く、削減効果が無いとしてR2=0とします。</v>
      </c>
      <c r="Z215" s="687"/>
      <c r="AA215" s="687"/>
      <c r="AB215" s="687"/>
      <c r="AC215" s="687"/>
      <c r="AD215" s="687"/>
      <c r="AE215" s="687"/>
      <c r="AF215" s="687"/>
      <c r="AG215" s="687"/>
      <c r="AH215" s="687"/>
      <c r="AI215" s="687"/>
      <c r="AJ215" s="687"/>
      <c r="AK215" s="687"/>
      <c r="AL215" s="687"/>
      <c r="AM215" s="687"/>
      <c r="AN215" s="687"/>
      <c r="AO215" s="687"/>
      <c r="AP215" s="688"/>
      <c r="BS215" s="3"/>
      <c r="BT215" s="3"/>
      <c r="BU215" s="3"/>
    </row>
    <row r="216" spans="3:73" ht="15.75" customHeight="1">
      <c r="C216" s="157"/>
      <c r="D216" s="5"/>
      <c r="E216" s="140"/>
      <c r="F216" s="151"/>
      <c r="G216" s="743"/>
      <c r="H216" s="137" t="s">
        <v>369</v>
      </c>
      <c r="I216" s="9"/>
      <c r="J216" s="9"/>
      <c r="K216" s="9"/>
      <c r="L216" s="9"/>
      <c r="M216" s="9"/>
      <c r="N216" s="9"/>
      <c r="O216" s="9"/>
      <c r="P216" s="9"/>
      <c r="Q216" s="9"/>
      <c r="R216" s="9"/>
      <c r="S216" s="960">
        <f>IF(AND('冷凍サイクル別省エネ効果'!B11="○",'Ｄ　庫外補機インバーター'!AH21=0),"要；確認",IF(AND('冷凍サイクル別省エネ効果'!B11="",NOT('Ｄ　庫外補機インバーター'!AH21=0)),"要；確認",IF('冷凍サイクル別省エネ効果'!$B$11="○",'Ｄ　庫外補機インバーター'!$AH$21,0)))</f>
        <v>0</v>
      </c>
      <c r="T216" s="961"/>
      <c r="U216" s="962"/>
      <c r="V216" s="954"/>
      <c r="W216" s="955"/>
      <c r="X216" s="956"/>
      <c r="Y216" s="686" t="str">
        <f>IF('冷凍サイクル別省エネ効果'!$B$11="○","庫外補機ｲﾝﾊﾞｰﾀｰ導入計画、証明書の各表を作成し、削減効果を求めて下さい。","庫外補機　ｲﾝﾊﾞｰﾀｰ導入が無く、削減効果が無いとしてR3=0とします。")</f>
        <v>庫外補機　ｲﾝﾊﾞｰﾀｰ導入が無く、削減効果が無いとしてR3=0とします。</v>
      </c>
      <c r="Z216" s="687"/>
      <c r="AA216" s="687"/>
      <c r="AB216" s="687"/>
      <c r="AC216" s="687"/>
      <c r="AD216" s="687"/>
      <c r="AE216" s="687"/>
      <c r="AF216" s="687"/>
      <c r="AG216" s="687"/>
      <c r="AH216" s="687"/>
      <c r="AI216" s="687"/>
      <c r="AJ216" s="687"/>
      <c r="AK216" s="687"/>
      <c r="AL216" s="687"/>
      <c r="AM216" s="687"/>
      <c r="AN216" s="687"/>
      <c r="AO216" s="687"/>
      <c r="AP216" s="688"/>
      <c r="BS216" s="3"/>
      <c r="BT216" s="3"/>
      <c r="BU216" s="3"/>
    </row>
    <row r="217" spans="3:73" ht="15.75" customHeight="1">
      <c r="C217" s="157"/>
      <c r="D217" s="5"/>
      <c r="E217" s="140"/>
      <c r="F217" s="151"/>
      <c r="G217" s="744"/>
      <c r="H217" s="9" t="s">
        <v>370</v>
      </c>
      <c r="I217" s="9"/>
      <c r="J217" s="9"/>
      <c r="K217" s="9"/>
      <c r="L217" s="9"/>
      <c r="M217" s="9"/>
      <c r="N217" s="9"/>
      <c r="O217" s="9"/>
      <c r="P217" s="9"/>
      <c r="Q217" s="9"/>
      <c r="R217" s="9"/>
      <c r="S217" s="960">
        <f>IF(OR(S214="要；確認",S215="要；確認",S216="要；確認"),"要；確認",SUM(S214:U216))</f>
        <v>0</v>
      </c>
      <c r="T217" s="961"/>
      <c r="U217" s="962"/>
      <c r="V217" s="957"/>
      <c r="W217" s="958"/>
      <c r="X217" s="959"/>
      <c r="Y217" s="158"/>
      <c r="Z217" s="149"/>
      <c r="AA217" s="149"/>
      <c r="AB217" s="149"/>
      <c r="AC217" s="149"/>
      <c r="AD217" s="149"/>
      <c r="AE217" s="149"/>
      <c r="AF217" s="149"/>
      <c r="AG217" s="149" t="s">
        <v>271</v>
      </c>
      <c r="AH217" s="149"/>
      <c r="AI217" s="149"/>
      <c r="AJ217" s="149"/>
      <c r="AK217" s="149"/>
      <c r="AL217" s="149"/>
      <c r="AM217" s="149"/>
      <c r="AN217" s="149"/>
      <c r="AO217" s="149"/>
      <c r="AP217" s="150"/>
      <c r="BS217" s="3"/>
      <c r="BT217" s="3"/>
      <c r="BU217" s="3"/>
    </row>
    <row r="218" spans="3:73" ht="15.75" customHeight="1">
      <c r="C218" s="157"/>
      <c r="D218" s="5"/>
      <c r="E218" s="140"/>
      <c r="F218" s="141"/>
      <c r="G218" s="5"/>
      <c r="H218" s="5"/>
      <c r="I218" s="5"/>
      <c r="J218" s="5"/>
      <c r="K218" s="5"/>
      <c r="L218" s="5"/>
      <c r="M218" s="5"/>
      <c r="N218" s="5"/>
      <c r="O218" s="5"/>
      <c r="P218" s="5"/>
      <c r="Q218" s="5"/>
      <c r="R218" s="5"/>
      <c r="S218" s="5"/>
      <c r="T218" s="5"/>
      <c r="U218" s="5"/>
      <c r="V218" s="285"/>
      <c r="W218" s="286"/>
      <c r="X218" s="287"/>
      <c r="Y218" s="988" t="s">
        <v>38</v>
      </c>
      <c r="Z218" s="687"/>
      <c r="AA218" s="687"/>
      <c r="AB218" s="687"/>
      <c r="AC218" s="687"/>
      <c r="AD218" s="687"/>
      <c r="AE218" s="687"/>
      <c r="AF218" s="687"/>
      <c r="AG218" s="687"/>
      <c r="AH218" s="687"/>
      <c r="AI218" s="687"/>
      <c r="AJ218" s="687"/>
      <c r="AK218" s="687"/>
      <c r="AL218" s="687"/>
      <c r="AM218" s="687"/>
      <c r="AN218" s="687"/>
      <c r="AO218" s="687"/>
      <c r="AP218" s="688"/>
      <c r="BS218" s="3"/>
      <c r="BT218" s="3"/>
      <c r="BU218" s="3"/>
    </row>
    <row r="219" spans="3:73" ht="15.75" customHeight="1">
      <c r="C219" s="157"/>
      <c r="D219" s="5"/>
      <c r="E219" s="140"/>
      <c r="F219" s="141"/>
      <c r="G219" s="5"/>
      <c r="H219" s="5"/>
      <c r="I219" s="5"/>
      <c r="J219" s="5"/>
      <c r="K219" s="5"/>
      <c r="L219" s="5"/>
      <c r="M219" s="5"/>
      <c r="N219" s="5"/>
      <c r="O219" s="5"/>
      <c r="P219" s="5"/>
      <c r="Q219" s="5"/>
      <c r="R219" s="5"/>
      <c r="S219" s="5"/>
      <c r="T219" s="5"/>
      <c r="U219" s="5"/>
      <c r="V219" s="285"/>
      <c r="W219" s="286"/>
      <c r="X219" s="287"/>
      <c r="Y219" s="157"/>
      <c r="Z219" s="122"/>
      <c r="AA219" s="122"/>
      <c r="AB219" s="122"/>
      <c r="AC219" s="122"/>
      <c r="AD219" s="122"/>
      <c r="AE219" s="122"/>
      <c r="AF219" s="122"/>
      <c r="AG219" s="122"/>
      <c r="AH219" s="122"/>
      <c r="AI219" s="122"/>
      <c r="AJ219" s="122"/>
      <c r="AK219" s="122"/>
      <c r="AL219" s="122"/>
      <c r="AM219" s="122"/>
      <c r="AN219" s="122"/>
      <c r="AO219" s="159"/>
      <c r="AP219" s="160"/>
      <c r="BS219" s="3"/>
      <c r="BT219" s="3"/>
      <c r="BU219" s="3"/>
    </row>
    <row r="220" spans="3:73" ht="15.75" customHeight="1">
      <c r="C220" s="157"/>
      <c r="D220" s="5"/>
      <c r="E220" s="994" t="s">
        <v>92</v>
      </c>
      <c r="F220" s="995"/>
      <c r="G220" s="940" t="s">
        <v>338</v>
      </c>
      <c r="H220" s="717"/>
      <c r="I220" s="717"/>
      <c r="J220" s="717"/>
      <c r="K220" s="717"/>
      <c r="L220" s="717"/>
      <c r="M220" s="717"/>
      <c r="N220" s="717"/>
      <c r="O220" s="717"/>
      <c r="P220" s="717"/>
      <c r="Q220" s="717"/>
      <c r="R220" s="717"/>
      <c r="S220" s="136" t="s">
        <v>69</v>
      </c>
      <c r="T220" s="136"/>
      <c r="U220" s="136"/>
      <c r="V220" s="1039" t="e">
        <f>IF(V214="要；確認","要；確認",$V$213-$V$214)</f>
        <v>#VALUE!</v>
      </c>
      <c r="W220" s="1040"/>
      <c r="X220" s="1041"/>
      <c r="Y220" s="161" t="s">
        <v>377</v>
      </c>
      <c r="Z220" s="162"/>
      <c r="AA220" s="162"/>
      <c r="AB220" s="137"/>
      <c r="AC220" s="137"/>
      <c r="AD220" s="137"/>
      <c r="AE220" s="137"/>
      <c r="AF220" s="137" t="s">
        <v>68</v>
      </c>
      <c r="AG220" s="137"/>
      <c r="AH220" s="137"/>
      <c r="AI220" s="137"/>
      <c r="AJ220" s="137"/>
      <c r="AK220" s="137"/>
      <c r="AL220" s="137"/>
      <c r="AM220" s="137"/>
      <c r="AN220" s="137"/>
      <c r="AO220" s="137"/>
      <c r="AP220" s="163"/>
      <c r="BS220" s="3"/>
      <c r="BT220" s="3"/>
      <c r="BU220" s="3"/>
    </row>
    <row r="221" spans="3:73" ht="15.75" customHeight="1">
      <c r="C221" s="157"/>
      <c r="D221" s="5"/>
      <c r="E221" s="760" t="s">
        <v>93</v>
      </c>
      <c r="F221" s="761"/>
      <c r="G221" s="755" t="s">
        <v>294</v>
      </c>
      <c r="H221" s="548"/>
      <c r="I221" s="548"/>
      <c r="J221" s="548"/>
      <c r="K221" s="548"/>
      <c r="L221" s="548"/>
      <c r="M221" s="548"/>
      <c r="N221" s="548"/>
      <c r="O221" s="548"/>
      <c r="P221" s="5"/>
      <c r="Q221" s="5"/>
      <c r="R221" s="5"/>
      <c r="S221" s="548" t="s">
        <v>69</v>
      </c>
      <c r="T221" s="548"/>
      <c r="U221" s="1056"/>
      <c r="V221" s="951" t="e">
        <f>IF(OR(V203="下式確認",V213=""),"「R」又は「N」を確認",$V$213-$V$214-$V$192+$V$203)</f>
        <v>#VALUE!</v>
      </c>
      <c r="W221" s="952"/>
      <c r="X221" s="953"/>
      <c r="Y221" s="999" t="s">
        <v>272</v>
      </c>
      <c r="Z221" s="1000"/>
      <c r="AA221" s="1000"/>
      <c r="AB221" s="1000"/>
      <c r="AC221" s="1000"/>
      <c r="AD221" s="1000"/>
      <c r="AE221" s="1000"/>
      <c r="AF221" s="1000"/>
      <c r="AG221" s="1000"/>
      <c r="AH221" s="1000"/>
      <c r="AI221" s="1000"/>
      <c r="AJ221" s="1000"/>
      <c r="AK221" s="1000"/>
      <c r="AL221" s="1000"/>
      <c r="AM221" s="1000"/>
      <c r="AN221" s="1000"/>
      <c r="AO221" s="1000"/>
      <c r="AP221" s="1001"/>
      <c r="BS221" s="3"/>
      <c r="BT221" s="3"/>
      <c r="BU221" s="3"/>
    </row>
    <row r="222" spans="3:73" ht="15.75" customHeight="1">
      <c r="C222" s="157"/>
      <c r="D222" s="5"/>
      <c r="E222" s="915"/>
      <c r="F222" s="916"/>
      <c r="G222" s="1055"/>
      <c r="H222" s="914"/>
      <c r="I222" s="914"/>
      <c r="J222" s="914"/>
      <c r="K222" s="914"/>
      <c r="L222" s="914"/>
      <c r="M222" s="914"/>
      <c r="N222" s="914"/>
      <c r="O222" s="914"/>
      <c r="P222" s="5"/>
      <c r="Q222" s="5"/>
      <c r="R222" s="5"/>
      <c r="S222" s="914"/>
      <c r="T222" s="914"/>
      <c r="U222" s="1057"/>
      <c r="V222" s="957"/>
      <c r="W222" s="958"/>
      <c r="X222" s="959"/>
      <c r="Y222" s="165" t="s">
        <v>94</v>
      </c>
      <c r="Z222" s="165"/>
      <c r="AA222" s="165"/>
      <c r="AB222" s="122" t="s">
        <v>257</v>
      </c>
      <c r="AC222" s="122"/>
      <c r="AD222" s="122"/>
      <c r="AE222" s="122"/>
      <c r="AF222" s="122"/>
      <c r="AG222" s="122"/>
      <c r="AH222" s="122"/>
      <c r="AI222" s="122"/>
      <c r="AJ222" s="122"/>
      <c r="AK222" s="122"/>
      <c r="AL222" s="122"/>
      <c r="AM222" s="122"/>
      <c r="AN222" s="122"/>
      <c r="AO222" s="122"/>
      <c r="AP222" s="166"/>
      <c r="BS222" s="3"/>
      <c r="BT222" s="3"/>
      <c r="BU222" s="3"/>
    </row>
    <row r="223" spans="3:73" ht="15.75" customHeight="1" thickBot="1">
      <c r="C223" s="167"/>
      <c r="D223" s="84"/>
      <c r="E223" s="917" t="s">
        <v>95</v>
      </c>
      <c r="F223" s="918"/>
      <c r="G223" s="168" t="s">
        <v>270</v>
      </c>
      <c r="H223" s="168"/>
      <c r="I223" s="168"/>
      <c r="J223" s="168"/>
      <c r="K223" s="168"/>
      <c r="L223" s="168"/>
      <c r="M223" s="168"/>
      <c r="N223" s="168"/>
      <c r="O223" s="168"/>
      <c r="P223" s="168"/>
      <c r="Q223" s="168"/>
      <c r="R223" s="168"/>
      <c r="S223" s="168" t="s">
        <v>96</v>
      </c>
      <c r="T223" s="168"/>
      <c r="U223" s="168"/>
      <c r="V223" s="919" t="e">
        <f>IF(OR($V$213="",$V$221="「R」又は「N」を確認"),"要；確認",$V$213-$V$221)</f>
        <v>#VALUE!</v>
      </c>
      <c r="W223" s="920"/>
      <c r="X223" s="921"/>
      <c r="Y223" s="989" t="s">
        <v>295</v>
      </c>
      <c r="Z223" s="990"/>
      <c r="AA223" s="990"/>
      <c r="AB223" s="169"/>
      <c r="AC223" s="169"/>
      <c r="AD223" s="169" t="s">
        <v>68</v>
      </c>
      <c r="AE223" s="169"/>
      <c r="AF223" s="169"/>
      <c r="AG223" s="169"/>
      <c r="AH223" s="169"/>
      <c r="AI223" s="169"/>
      <c r="AJ223" s="169"/>
      <c r="AK223" s="169"/>
      <c r="AL223" s="169"/>
      <c r="AM223" s="169"/>
      <c r="AN223" s="169"/>
      <c r="AO223" s="169"/>
      <c r="AP223" s="170"/>
      <c r="BS223" s="3"/>
      <c r="BT223" s="3"/>
      <c r="BU223" s="3"/>
    </row>
    <row r="224" spans="3:75" ht="15.75" customHeight="1">
      <c r="C224" s="4" t="s">
        <v>54</v>
      </c>
      <c r="D224" s="99"/>
      <c r="E224" s="5"/>
      <c r="F224" s="5" t="s">
        <v>83</v>
      </c>
      <c r="G224" s="505" t="s">
        <v>296</v>
      </c>
      <c r="H224" s="1035"/>
      <c r="I224" s="1035"/>
      <c r="J224" s="1035"/>
      <c r="K224" s="1035"/>
      <c r="L224" s="1035"/>
      <c r="M224" s="1035"/>
      <c r="N224" s="1035"/>
      <c r="O224" s="1035"/>
      <c r="P224" s="1035"/>
      <c r="Q224" s="1035"/>
      <c r="R224" s="1035"/>
      <c r="S224" s="1035"/>
      <c r="T224" s="1035"/>
      <c r="U224" s="1035"/>
      <c r="V224" s="1035"/>
      <c r="W224" s="1035"/>
      <c r="X224" s="1035"/>
      <c r="Y224" s="1035"/>
      <c r="Z224" s="1035"/>
      <c r="AA224" s="1035"/>
      <c r="AB224" s="1035"/>
      <c r="AC224" s="1035"/>
      <c r="AD224" s="1035"/>
      <c r="AE224" s="1035"/>
      <c r="AF224" s="1035"/>
      <c r="AG224" s="1035"/>
      <c r="AH224" s="1035"/>
      <c r="AI224" s="1035"/>
      <c r="AJ224" s="1035"/>
      <c r="AK224" s="1035"/>
      <c r="AL224" s="1035"/>
      <c r="AM224" s="172"/>
      <c r="AN224" s="172"/>
      <c r="AO224" s="172"/>
      <c r="AP224" s="5"/>
      <c r="AQ224" s="4"/>
      <c r="AR224" s="5"/>
      <c r="BS224" s="3"/>
      <c r="BT224" s="3"/>
      <c r="BU224" s="3"/>
      <c r="BV224" s="3"/>
      <c r="BW224" s="3"/>
    </row>
    <row r="225" spans="3:75" ht="15.75" customHeight="1">
      <c r="C225" s="4"/>
      <c r="D225" s="99"/>
      <c r="E225" s="5"/>
      <c r="F225" s="5"/>
      <c r="G225" s="1035"/>
      <c r="H225" s="1035"/>
      <c r="I225" s="1035"/>
      <c r="J225" s="1035"/>
      <c r="K225" s="1035"/>
      <c r="L225" s="1035"/>
      <c r="M225" s="1035"/>
      <c r="N225" s="1035"/>
      <c r="O225" s="1035"/>
      <c r="P225" s="1035"/>
      <c r="Q225" s="1035"/>
      <c r="R225" s="1035"/>
      <c r="S225" s="1035"/>
      <c r="T225" s="1035"/>
      <c r="U225" s="1035"/>
      <c r="V225" s="1035"/>
      <c r="W225" s="1035"/>
      <c r="X225" s="1035"/>
      <c r="Y225" s="1035"/>
      <c r="Z225" s="1035"/>
      <c r="AA225" s="1035"/>
      <c r="AB225" s="1035"/>
      <c r="AC225" s="1035"/>
      <c r="AD225" s="1035"/>
      <c r="AE225" s="1035"/>
      <c r="AF225" s="1035"/>
      <c r="AG225" s="1035"/>
      <c r="AH225" s="1035"/>
      <c r="AI225" s="1035"/>
      <c r="AJ225" s="1035"/>
      <c r="AK225" s="1035"/>
      <c r="AL225" s="1035"/>
      <c r="AM225" s="172"/>
      <c r="AN225" s="172"/>
      <c r="AO225" s="172"/>
      <c r="AP225" s="5"/>
      <c r="AQ225" s="4"/>
      <c r="AR225" s="5"/>
      <c r="BS225" s="3"/>
      <c r="BT225" s="3"/>
      <c r="BU225" s="3"/>
      <c r="BV225" s="3"/>
      <c r="BW225" s="3"/>
    </row>
    <row r="226" spans="3:75" ht="3.75" customHeight="1">
      <c r="C226" s="4"/>
      <c r="D226" s="99"/>
      <c r="E226" s="5"/>
      <c r="F226" s="5"/>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5"/>
      <c r="AQ226" s="4"/>
      <c r="AR226" s="5"/>
      <c r="BS226" s="3"/>
      <c r="BT226" s="3"/>
      <c r="BU226" s="3"/>
      <c r="BV226" s="3"/>
      <c r="BW226" s="3"/>
    </row>
    <row r="227" spans="3:75" s="2" customFormat="1" ht="15.75" customHeight="1">
      <c r="C227" s="32"/>
      <c r="D227" s="173"/>
      <c r="E227" s="24"/>
      <c r="F227" s="24" t="s">
        <v>77</v>
      </c>
      <c r="G227" s="963" t="s">
        <v>16</v>
      </c>
      <c r="H227" s="963"/>
      <c r="I227" s="963"/>
      <c r="J227" s="963"/>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3"/>
      <c r="AK227" s="963"/>
      <c r="AL227" s="963"/>
      <c r="AM227" s="963"/>
      <c r="AN227" s="963"/>
      <c r="AO227" s="8"/>
      <c r="AP227" s="24"/>
      <c r="AQ227" s="32"/>
      <c r="AR227" s="24"/>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row>
    <row r="228" spans="3:75" s="2" customFormat="1" ht="15.75" customHeight="1">
      <c r="C228" s="32"/>
      <c r="D228" s="173"/>
      <c r="E228" s="24"/>
      <c r="F228" s="24"/>
      <c r="G228" s="963"/>
      <c r="H228" s="963"/>
      <c r="I228" s="963"/>
      <c r="J228" s="963"/>
      <c r="K228" s="963"/>
      <c r="L228" s="963"/>
      <c r="M228" s="963"/>
      <c r="N228" s="963"/>
      <c r="O228" s="963"/>
      <c r="P228" s="963"/>
      <c r="Q228" s="963"/>
      <c r="R228" s="963"/>
      <c r="S228" s="963"/>
      <c r="T228" s="963"/>
      <c r="U228" s="963"/>
      <c r="V228" s="963"/>
      <c r="W228" s="963"/>
      <c r="X228" s="963"/>
      <c r="Y228" s="963"/>
      <c r="Z228" s="963"/>
      <c r="AA228" s="963"/>
      <c r="AB228" s="963"/>
      <c r="AC228" s="963"/>
      <c r="AD228" s="963"/>
      <c r="AE228" s="963"/>
      <c r="AF228" s="963"/>
      <c r="AG228" s="963"/>
      <c r="AH228" s="963"/>
      <c r="AI228" s="963"/>
      <c r="AJ228" s="963"/>
      <c r="AK228" s="963"/>
      <c r="AL228" s="963"/>
      <c r="AM228" s="963"/>
      <c r="AN228" s="963"/>
      <c r="AO228" s="8"/>
      <c r="AP228" s="24"/>
      <c r="AQ228" s="32"/>
      <c r="AR228" s="24"/>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3:75" s="2" customFormat="1" ht="15.75" customHeight="1">
      <c r="C229" s="32"/>
      <c r="D229" s="173"/>
      <c r="E229" s="24"/>
      <c r="G229" s="963"/>
      <c r="H229" s="963"/>
      <c r="I229" s="963"/>
      <c r="J229" s="963"/>
      <c r="K229" s="963"/>
      <c r="L229" s="963"/>
      <c r="M229" s="963"/>
      <c r="N229" s="963"/>
      <c r="O229" s="963"/>
      <c r="P229" s="963"/>
      <c r="Q229" s="963"/>
      <c r="R229" s="963"/>
      <c r="S229" s="963"/>
      <c r="T229" s="963"/>
      <c r="U229" s="963"/>
      <c r="V229" s="963"/>
      <c r="W229" s="963"/>
      <c r="X229" s="963"/>
      <c r="Y229" s="963"/>
      <c r="Z229" s="963"/>
      <c r="AA229" s="963"/>
      <c r="AB229" s="963"/>
      <c r="AC229" s="963"/>
      <c r="AD229" s="963"/>
      <c r="AE229" s="963"/>
      <c r="AF229" s="963"/>
      <c r="AG229" s="963"/>
      <c r="AH229" s="963"/>
      <c r="AI229" s="963"/>
      <c r="AJ229" s="963"/>
      <c r="AK229" s="963"/>
      <c r="AL229" s="963"/>
      <c r="AM229" s="963"/>
      <c r="AN229" s="963"/>
      <c r="AO229" s="171"/>
      <c r="AP229" s="24"/>
      <c r="AQ229" s="32"/>
      <c r="AR229" s="24"/>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3:75" s="2" customFormat="1" ht="15.75" customHeight="1">
      <c r="C230" s="32"/>
      <c r="D230" s="173"/>
      <c r="E230" s="24"/>
      <c r="G230" s="964"/>
      <c r="H230" s="964"/>
      <c r="I230" s="964"/>
      <c r="J230" s="964"/>
      <c r="K230" s="964"/>
      <c r="L230" s="964"/>
      <c r="M230" s="964"/>
      <c r="N230" s="964"/>
      <c r="O230" s="964"/>
      <c r="P230" s="964"/>
      <c r="Q230" s="964"/>
      <c r="R230" s="964"/>
      <c r="S230" s="964"/>
      <c r="T230" s="964"/>
      <c r="U230" s="964"/>
      <c r="V230" s="964"/>
      <c r="W230" s="964"/>
      <c r="X230" s="964"/>
      <c r="Y230" s="964"/>
      <c r="Z230" s="964"/>
      <c r="AA230" s="964"/>
      <c r="AB230" s="964"/>
      <c r="AC230" s="964"/>
      <c r="AD230" s="964"/>
      <c r="AE230" s="964"/>
      <c r="AF230" s="964"/>
      <c r="AG230" s="964"/>
      <c r="AH230" s="964"/>
      <c r="AI230" s="964"/>
      <c r="AJ230" s="964"/>
      <c r="AK230" s="964"/>
      <c r="AL230" s="964"/>
      <c r="AM230" s="964"/>
      <c r="AN230" s="964"/>
      <c r="AO230" s="171"/>
      <c r="AP230" s="24"/>
      <c r="AQ230" s="32"/>
      <c r="AR230" s="24"/>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row r="231" spans="3:75" s="2" customFormat="1" ht="15.75" customHeight="1">
      <c r="C231" s="32"/>
      <c r="D231" s="173"/>
      <c r="E231" s="24"/>
      <c r="G231" s="964"/>
      <c r="H231" s="964"/>
      <c r="I231" s="964"/>
      <c r="J231" s="964"/>
      <c r="K231" s="964"/>
      <c r="L231" s="964"/>
      <c r="M231" s="964"/>
      <c r="N231" s="964"/>
      <c r="O231" s="964"/>
      <c r="P231" s="964"/>
      <c r="Q231" s="964"/>
      <c r="R231" s="964"/>
      <c r="S231" s="964"/>
      <c r="T231" s="964"/>
      <c r="U231" s="964"/>
      <c r="V231" s="964"/>
      <c r="W231" s="964"/>
      <c r="X231" s="964"/>
      <c r="Y231" s="964"/>
      <c r="Z231" s="964"/>
      <c r="AA231" s="964"/>
      <c r="AB231" s="964"/>
      <c r="AC231" s="964"/>
      <c r="AD231" s="964"/>
      <c r="AE231" s="964"/>
      <c r="AF231" s="964"/>
      <c r="AG231" s="964"/>
      <c r="AH231" s="964"/>
      <c r="AI231" s="964"/>
      <c r="AJ231" s="964"/>
      <c r="AK231" s="964"/>
      <c r="AL231" s="964"/>
      <c r="AM231" s="964"/>
      <c r="AN231" s="964"/>
      <c r="AO231" s="171"/>
      <c r="AP231" s="24"/>
      <c r="AQ231" s="32"/>
      <c r="AR231" s="24"/>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row>
    <row r="232" spans="3:75" s="2" customFormat="1" ht="15.75" customHeight="1">
      <c r="C232" s="32"/>
      <c r="D232" s="173"/>
      <c r="E232" s="24"/>
      <c r="F232" s="24" t="s">
        <v>82</v>
      </c>
      <c r="G232" s="505" t="s">
        <v>383</v>
      </c>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24"/>
      <c r="AQ232" s="32"/>
      <c r="AR232" s="24"/>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row>
    <row r="233" spans="3:75" s="2" customFormat="1" ht="5.25" customHeight="1">
      <c r="C233" s="32"/>
      <c r="D233" s="173"/>
      <c r="E233" s="24"/>
      <c r="F233" s="24"/>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24"/>
      <c r="AQ233" s="32"/>
      <c r="AR233" s="24"/>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row>
    <row r="234" spans="3:75" s="2" customFormat="1" ht="15.75" customHeight="1">
      <c r="C234" s="32"/>
      <c r="D234" s="173"/>
      <c r="E234" s="24"/>
      <c r="F234" s="24" t="s">
        <v>85</v>
      </c>
      <c r="G234" s="505" t="s">
        <v>17</v>
      </c>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05"/>
      <c r="AL234" s="505"/>
      <c r="AM234" s="505"/>
      <c r="AN234" s="505"/>
      <c r="AO234" s="171"/>
      <c r="AP234" s="24"/>
      <c r="AQ234" s="32"/>
      <c r="AR234" s="24"/>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row>
    <row r="235" spans="3:75" s="2" customFormat="1" ht="4.5" customHeight="1">
      <c r="C235" s="32"/>
      <c r="D235" s="173"/>
      <c r="E235" s="24"/>
      <c r="F235" s="24"/>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24"/>
      <c r="AQ235" s="32"/>
      <c r="AR235" s="24"/>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row>
    <row r="236" spans="3:75" s="2" customFormat="1" ht="15.75" customHeight="1" thickBot="1">
      <c r="C236" s="32"/>
      <c r="D236" s="173"/>
      <c r="E236" s="24"/>
      <c r="F236" s="24"/>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24"/>
      <c r="AQ236" s="32"/>
      <c r="AR236" s="24"/>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row>
    <row r="237" spans="3:75" s="2" customFormat="1" ht="15.75" customHeight="1">
      <c r="C237" s="510" t="s">
        <v>321</v>
      </c>
      <c r="D237" s="511"/>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1"/>
      <c r="AB237" s="511"/>
      <c r="AC237" s="511"/>
      <c r="AD237" s="511"/>
      <c r="AE237" s="511"/>
      <c r="AF237" s="511"/>
      <c r="AG237" s="511"/>
      <c r="AH237" s="511"/>
      <c r="AI237" s="511"/>
      <c r="AJ237" s="511"/>
      <c r="AK237" s="511"/>
      <c r="AL237" s="511"/>
      <c r="AM237" s="511"/>
      <c r="AN237" s="511"/>
      <c r="AO237" s="511"/>
      <c r="AP237" s="512"/>
      <c r="AQ237" s="174"/>
      <c r="AR237" s="23"/>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row>
    <row r="238" spans="3:75" s="2" customFormat="1" ht="15.75" customHeight="1">
      <c r="C238" s="513"/>
      <c r="D238" s="514"/>
      <c r="E238" s="514"/>
      <c r="F238" s="514"/>
      <c r="G238" s="514"/>
      <c r="H238" s="514"/>
      <c r="I238" s="514"/>
      <c r="J238" s="514"/>
      <c r="K238" s="514"/>
      <c r="L238" s="514"/>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5"/>
      <c r="AQ238" s="24"/>
      <c r="AR238" s="24"/>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row>
    <row r="239" spans="3:75" s="2" customFormat="1" ht="15.75" customHeight="1">
      <c r="C239" s="513"/>
      <c r="D239" s="514"/>
      <c r="E239" s="514"/>
      <c r="F239" s="514"/>
      <c r="G239" s="514"/>
      <c r="H239" s="514"/>
      <c r="I239" s="514"/>
      <c r="J239" s="514"/>
      <c r="K239" s="514"/>
      <c r="L239" s="514"/>
      <c r="M239" s="514"/>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5"/>
      <c r="AQ239" s="24"/>
      <c r="AR239" s="24"/>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row>
    <row r="240" spans="3:75" s="2" customFormat="1" ht="15.75" customHeight="1">
      <c r="C240" s="516"/>
      <c r="D240" s="517"/>
      <c r="E240" s="517"/>
      <c r="F240" s="517"/>
      <c r="G240" s="517"/>
      <c r="H240" s="517"/>
      <c r="I240" s="517"/>
      <c r="J240" s="517"/>
      <c r="K240" s="517"/>
      <c r="L240" s="517"/>
      <c r="M240" s="517"/>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706" t="s">
        <v>410</v>
      </c>
      <c r="AP240" s="707"/>
      <c r="AQ240" s="24"/>
      <c r="AR240" s="24"/>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row>
    <row r="241" spans="3:75" s="2" customFormat="1" ht="15.75" customHeight="1" thickBot="1">
      <c r="C241" s="518"/>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708"/>
      <c r="AP241" s="709"/>
      <c r="AQ241" s="24"/>
      <c r="AR241" s="24"/>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row>
    <row r="242" spans="1:70" s="2" customFormat="1" ht="15.75" customHeight="1">
      <c r="A242" s="27"/>
      <c r="B242" s="27"/>
      <c r="C242" s="799" t="s">
        <v>3</v>
      </c>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800"/>
      <c r="Z242" s="800"/>
      <c r="AA242" s="800"/>
      <c r="AB242" s="800"/>
      <c r="AC242" s="800"/>
      <c r="AD242" s="800"/>
      <c r="AE242" s="800"/>
      <c r="AF242" s="800"/>
      <c r="AG242" s="800"/>
      <c r="AH242" s="800"/>
      <c r="AI242" s="800"/>
      <c r="AJ242" s="800"/>
      <c r="AK242" s="748" t="s">
        <v>251</v>
      </c>
      <c r="AL242" s="748"/>
      <c r="AM242" s="748"/>
      <c r="AN242" s="703" t="s">
        <v>42</v>
      </c>
      <c r="AO242" s="703"/>
      <c r="AP242" s="704"/>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s="2" customFormat="1" ht="15.75" customHeight="1" thickBot="1">
      <c r="A243" s="27"/>
      <c r="B243" s="27"/>
      <c r="C243" s="801"/>
      <c r="D243" s="802"/>
      <c r="E243" s="802"/>
      <c r="F243" s="802"/>
      <c r="G243" s="802"/>
      <c r="H243" s="802"/>
      <c r="I243" s="802"/>
      <c r="J243" s="802"/>
      <c r="K243" s="802"/>
      <c r="L243" s="802"/>
      <c r="M243" s="802"/>
      <c r="N243" s="802"/>
      <c r="O243" s="802"/>
      <c r="P243" s="802"/>
      <c r="Q243" s="802"/>
      <c r="R243" s="802"/>
      <c r="S243" s="802"/>
      <c r="T243" s="802"/>
      <c r="U243" s="802"/>
      <c r="V243" s="802"/>
      <c r="W243" s="802"/>
      <c r="X243" s="802"/>
      <c r="Y243" s="802"/>
      <c r="Z243" s="802"/>
      <c r="AA243" s="802"/>
      <c r="AB243" s="802"/>
      <c r="AC243" s="802"/>
      <c r="AD243" s="802"/>
      <c r="AE243" s="802"/>
      <c r="AF243" s="802"/>
      <c r="AG243" s="802"/>
      <c r="AH243" s="802"/>
      <c r="AI243" s="802"/>
      <c r="AJ243" s="802"/>
      <c r="AK243" s="997"/>
      <c r="AL243" s="997"/>
      <c r="AM243" s="997"/>
      <c r="AN243" s="431"/>
      <c r="AO243" s="431"/>
      <c r="AP243" s="437"/>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3:70" s="2" customFormat="1" ht="15.75" customHeight="1" thickBot="1">
      <c r="C244" s="37"/>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175"/>
      <c r="AO244" s="175"/>
      <c r="AP244" s="176"/>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ht="15.75" customHeight="1">
      <c r="A245" s="3"/>
      <c r="B245" s="3"/>
      <c r="C245" s="177"/>
      <c r="D245" s="30" t="s">
        <v>71</v>
      </c>
      <c r="E245" s="30"/>
      <c r="F245" s="178"/>
      <c r="G245" s="178"/>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179"/>
      <c r="AO245" s="179"/>
      <c r="AP245" s="180"/>
      <c r="BP245" s="6"/>
      <c r="BQ245" s="6"/>
      <c r="BR245" s="6"/>
    </row>
    <row r="246" spans="1:70" ht="15.75" customHeight="1">
      <c r="A246" s="3"/>
      <c r="B246" s="3"/>
      <c r="C246" s="4"/>
      <c r="D246" s="5"/>
      <c r="E246" s="5" t="s">
        <v>434</v>
      </c>
      <c r="F246" s="181"/>
      <c r="G246" s="181"/>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19"/>
      <c r="BP246" s="6"/>
      <c r="BQ246" s="6"/>
      <c r="BR246" s="6"/>
    </row>
    <row r="247" spans="1:67" s="2" customFormat="1" ht="15.75" customHeight="1">
      <c r="A247" s="1"/>
      <c r="B247" s="1"/>
      <c r="C247" s="32"/>
      <c r="D247" s="24"/>
      <c r="E247" s="24"/>
      <c r="F247" s="24" t="s">
        <v>18</v>
      </c>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33"/>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s="2" customFormat="1" ht="4.5" customHeight="1">
      <c r="A248" s="1"/>
      <c r="B248" s="1"/>
      <c r="C248" s="32"/>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33"/>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88" ht="15.75" customHeight="1">
      <c r="A249" s="3"/>
      <c r="B249" s="3"/>
      <c r="C249" s="4"/>
      <c r="D249" s="13"/>
      <c r="E249" s="13"/>
      <c r="F249" s="998" t="s">
        <v>99</v>
      </c>
      <c r="G249" s="507" t="s">
        <v>100</v>
      </c>
      <c r="H249" s="914" t="s">
        <v>101</v>
      </c>
      <c r="I249" s="914"/>
      <c r="J249" s="914"/>
      <c r="K249" s="914"/>
      <c r="L249" s="507" t="s">
        <v>100</v>
      </c>
      <c r="M249" s="914" t="s">
        <v>19</v>
      </c>
      <c r="N249" s="914"/>
      <c r="O249" s="914"/>
      <c r="P249" s="914"/>
      <c r="Q249" s="914"/>
      <c r="R249" s="914"/>
      <c r="S249" s="914"/>
      <c r="T249" s="914"/>
      <c r="U249" s="914"/>
      <c r="V249" s="914"/>
      <c r="W249" s="914"/>
      <c r="X249" s="914"/>
      <c r="Y249" s="914"/>
      <c r="Z249" s="914"/>
      <c r="AA249" s="914"/>
      <c r="AB249" s="7"/>
      <c r="AC249" s="7"/>
      <c r="AD249" s="7"/>
      <c r="AE249" s="507" t="s">
        <v>100</v>
      </c>
      <c r="AF249" s="967">
        <f>$V$187</f>
        <v>0</v>
      </c>
      <c r="AG249" s="967"/>
      <c r="AH249" s="967"/>
      <c r="AI249" s="967"/>
      <c r="AJ249" s="967"/>
      <c r="AK249" s="967"/>
      <c r="AL249" s="967"/>
      <c r="AM249" s="507" t="s">
        <v>100</v>
      </c>
      <c r="AN249" s="646">
        <f>IF(AND($V$187=0,$V$182=0,$V$189=0),0,$V$187/($V$182*$V$189))</f>
        <v>0</v>
      </c>
      <c r="AO249" s="646"/>
      <c r="AP249" s="647"/>
      <c r="AQ249" s="4"/>
      <c r="AR249" s="5"/>
      <c r="AS249" s="5"/>
      <c r="BS249" s="3"/>
      <c r="BT249" s="3"/>
      <c r="BU249" s="3"/>
      <c r="BV249" s="3"/>
      <c r="BW249" s="3"/>
      <c r="BX249" s="3"/>
      <c r="BY249" s="3"/>
      <c r="BZ249" s="3"/>
      <c r="CA249" s="3"/>
      <c r="CB249" s="3"/>
      <c r="CC249" s="3"/>
      <c r="CD249" s="3"/>
      <c r="CE249" s="3"/>
      <c r="CF249" s="3"/>
      <c r="CG249" s="3"/>
      <c r="CH249" s="3"/>
      <c r="CI249" s="3"/>
      <c r="CJ249" s="3"/>
    </row>
    <row r="250" spans="1:88" ht="15.75" customHeight="1">
      <c r="A250" s="3"/>
      <c r="B250" s="3"/>
      <c r="C250" s="4"/>
      <c r="D250" s="13"/>
      <c r="E250" s="13"/>
      <c r="F250" s="998"/>
      <c r="G250" s="507"/>
      <c r="H250" s="548" t="s">
        <v>102</v>
      </c>
      <c r="I250" s="548"/>
      <c r="J250" s="548"/>
      <c r="K250" s="548"/>
      <c r="L250" s="507"/>
      <c r="M250" s="453" t="s">
        <v>20</v>
      </c>
      <c r="N250" s="453"/>
      <c r="O250" s="453"/>
      <c r="P250" s="453"/>
      <c r="Q250" s="453"/>
      <c r="R250" s="453"/>
      <c r="S250" s="453"/>
      <c r="T250" s="453"/>
      <c r="U250" s="453"/>
      <c r="V250" s="453"/>
      <c r="W250" s="453"/>
      <c r="X250" s="453"/>
      <c r="Y250" s="453"/>
      <c r="Z250" s="453"/>
      <c r="AA250" s="453"/>
      <c r="AB250" s="547"/>
      <c r="AC250" s="547"/>
      <c r="AD250" s="547"/>
      <c r="AE250" s="507"/>
      <c r="AF250" s="705">
        <f>$V$182</f>
        <v>0</v>
      </c>
      <c r="AG250" s="453"/>
      <c r="AH250" s="453"/>
      <c r="AI250" s="23" t="s">
        <v>103</v>
      </c>
      <c r="AJ250" s="996">
        <f>$V$189</f>
        <v>0</v>
      </c>
      <c r="AK250" s="453"/>
      <c r="AL250" s="453"/>
      <c r="AM250" s="507"/>
      <c r="AN250" s="646"/>
      <c r="AO250" s="646"/>
      <c r="AP250" s="647"/>
      <c r="AQ250" s="4"/>
      <c r="AR250" s="5"/>
      <c r="AS250" s="5"/>
      <c r="BS250" s="3"/>
      <c r="BT250" s="3"/>
      <c r="BU250" s="3"/>
      <c r="BV250" s="3"/>
      <c r="BW250" s="3"/>
      <c r="BX250" s="3"/>
      <c r="BY250" s="3"/>
      <c r="BZ250" s="3"/>
      <c r="CA250" s="3"/>
      <c r="CB250" s="3"/>
      <c r="CC250" s="3"/>
      <c r="CD250" s="3"/>
      <c r="CE250" s="3"/>
      <c r="CF250" s="3"/>
      <c r="CG250" s="3"/>
      <c r="CH250" s="3"/>
      <c r="CI250" s="3"/>
      <c r="CJ250" s="3"/>
    </row>
    <row r="251" spans="1:70" ht="4.5" customHeight="1">
      <c r="A251" s="3"/>
      <c r="B251" s="3"/>
      <c r="C251" s="4"/>
      <c r="D251" s="5"/>
      <c r="E251" s="5"/>
      <c r="F251" s="5"/>
      <c r="G251" s="5"/>
      <c r="H251" s="181"/>
      <c r="I251" s="181"/>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19"/>
      <c r="BR251" s="6"/>
    </row>
    <row r="252" spans="1:69" s="2" customFormat="1" ht="15.75" customHeight="1">
      <c r="A252" s="1"/>
      <c r="B252" s="1"/>
      <c r="C252" s="32"/>
      <c r="D252" s="24"/>
      <c r="E252" s="24" t="s">
        <v>408</v>
      </c>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33"/>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row>
    <row r="253" spans="1:69" s="2" customFormat="1" ht="15.75" customHeight="1">
      <c r="A253" s="1"/>
      <c r="B253" s="1"/>
      <c r="C253" s="32"/>
      <c r="D253" s="24"/>
      <c r="E253" s="24"/>
      <c r="F253" s="7" t="s">
        <v>104</v>
      </c>
      <c r="G253" s="24" t="s">
        <v>100</v>
      </c>
      <c r="H253" s="24" t="s">
        <v>76</v>
      </c>
      <c r="I253" s="24"/>
      <c r="J253" s="24"/>
      <c r="K253" s="24"/>
      <c r="L253" s="24"/>
      <c r="M253" s="24"/>
      <c r="N253" s="24"/>
      <c r="O253" s="24"/>
      <c r="P253" s="24"/>
      <c r="Q253" s="24"/>
      <c r="R253" s="24"/>
      <c r="S253" s="24"/>
      <c r="T253" s="24">
        <f>IF(AND('冷凍サイクル別省エネ効果'!$B$5="○",'冷凍サイクル別省エネ効果'!$O$5="○"),"（既存補機を継続使用の場合、Ｄ＝0となります）","")</f>
      </c>
      <c r="U253" s="24"/>
      <c r="V253" s="24"/>
      <c r="W253" s="24"/>
      <c r="X253" s="24"/>
      <c r="Y253" s="24"/>
      <c r="Z253" s="24"/>
      <c r="AA253" s="24"/>
      <c r="AB253" s="24"/>
      <c r="AC253" s="24"/>
      <c r="AD253" s="24"/>
      <c r="AE253" s="24"/>
      <c r="AF253" s="24"/>
      <c r="AG253" s="24"/>
      <c r="AH253" s="24"/>
      <c r="AI253" s="24"/>
      <c r="AJ253" s="24"/>
      <c r="AK253" s="24"/>
      <c r="AL253" s="24"/>
      <c r="AM253" s="24"/>
      <c r="AN253" s="24"/>
      <c r="AO253" s="24"/>
      <c r="AP253" s="33"/>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row>
    <row r="254" spans="1:69" s="2" customFormat="1" ht="4.5" customHeight="1">
      <c r="A254" s="1"/>
      <c r="B254" s="1"/>
      <c r="C254" s="32"/>
      <c r="D254" s="24"/>
      <c r="E254" s="24"/>
      <c r="F254" s="7"/>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33"/>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row>
    <row r="255" spans="1:69" s="2" customFormat="1" ht="15.75" customHeight="1">
      <c r="A255" s="1"/>
      <c r="B255" s="1"/>
      <c r="C255" s="32"/>
      <c r="D255" s="24"/>
      <c r="E255" s="24"/>
      <c r="F255" s="24"/>
      <c r="G255" s="182" t="s">
        <v>21</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33"/>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row>
    <row r="256" spans="1:69" s="2" customFormat="1" ht="15.75" customHeight="1">
      <c r="A256" s="1"/>
      <c r="B256" s="1"/>
      <c r="C256" s="32"/>
      <c r="D256" s="24"/>
      <c r="E256" s="24"/>
      <c r="F256" s="24"/>
      <c r="G256" s="182"/>
      <c r="H256" s="24" t="s">
        <v>22</v>
      </c>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33"/>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row>
    <row r="257" spans="1:69" s="2" customFormat="1" ht="4.5" customHeight="1">
      <c r="A257" s="1"/>
      <c r="B257" s="1"/>
      <c r="C257" s="32"/>
      <c r="D257" s="24"/>
      <c r="E257" s="24"/>
      <c r="F257" s="24"/>
      <c r="G257" s="182"/>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33"/>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row>
    <row r="258" spans="1:72" s="2" customFormat="1" ht="15.75" customHeight="1">
      <c r="A258" s="1"/>
      <c r="B258" s="1"/>
      <c r="C258" s="32"/>
      <c r="D258" s="24"/>
      <c r="E258" s="24"/>
      <c r="F258" s="24"/>
      <c r="G258" s="24" t="s">
        <v>100</v>
      </c>
      <c r="H258" s="506">
        <f>$V$180</f>
        <v>0</v>
      </c>
      <c r="I258" s="453"/>
      <c r="J258" s="453"/>
      <c r="K258" s="453" t="s">
        <v>105</v>
      </c>
      <c r="L258" s="453"/>
      <c r="M258" s="702">
        <f>$AN$249</f>
        <v>0</v>
      </c>
      <c r="N258" s="702"/>
      <c r="O258" s="702"/>
      <c r="P258" s="259" t="s">
        <v>106</v>
      </c>
      <c r="Q258" s="453">
        <f>$V$182</f>
        <v>0</v>
      </c>
      <c r="R258" s="453"/>
      <c r="S258" s="453"/>
      <c r="T258" s="453"/>
      <c r="U258" s="259" t="s">
        <v>107</v>
      </c>
      <c r="V258" s="702" t="str">
        <f>$V$184</f>
        <v>要・確認</v>
      </c>
      <c r="W258" s="702"/>
      <c r="X258" s="702"/>
      <c r="Y258" s="259" t="s">
        <v>108</v>
      </c>
      <c r="Z258" s="702">
        <f>$V$194</f>
        <v>0</v>
      </c>
      <c r="AA258" s="702"/>
      <c r="AB258" s="702"/>
      <c r="AC258" s="259" t="s">
        <v>100</v>
      </c>
      <c r="AD258" s="508" t="e">
        <f>$H$258*($M$258*$Q$258+$V$258)*$Z$258</f>
        <v>#VALUE!</v>
      </c>
      <c r="AE258" s="508"/>
      <c r="AF258" s="508"/>
      <c r="AG258" s="509"/>
      <c r="AH258" s="509"/>
      <c r="AI258" s="5" t="s">
        <v>69</v>
      </c>
      <c r="AJ258" s="24"/>
      <c r="AK258" s="24"/>
      <c r="AL258" s="24"/>
      <c r="AM258" s="24"/>
      <c r="AN258" s="24"/>
      <c r="AO258" s="24"/>
      <c r="AP258" s="33"/>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69" s="2" customFormat="1" ht="4.5" customHeight="1">
      <c r="A259" s="1"/>
      <c r="B259" s="1"/>
      <c r="C259" s="32"/>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33"/>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row>
    <row r="260" spans="1:69" s="2" customFormat="1" ht="15.75" customHeight="1">
      <c r="A260" s="1"/>
      <c r="B260" s="1"/>
      <c r="C260" s="32"/>
      <c r="D260" s="24"/>
      <c r="E260" s="24" t="s">
        <v>409</v>
      </c>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33"/>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row>
    <row r="261" spans="1:70" ht="15.75" customHeight="1">
      <c r="A261" s="3"/>
      <c r="B261" s="3"/>
      <c r="C261" s="4"/>
      <c r="D261" s="5"/>
      <c r="E261" s="5"/>
      <c r="F261" s="7" t="s">
        <v>109</v>
      </c>
      <c r="G261" s="5" t="s">
        <v>100</v>
      </c>
      <c r="H261" s="5" t="s">
        <v>81</v>
      </c>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19"/>
      <c r="BR261" s="6"/>
    </row>
    <row r="262" spans="1:70" ht="15.75" customHeight="1">
      <c r="A262" s="3"/>
      <c r="B262" s="3"/>
      <c r="C262" s="4"/>
      <c r="D262" s="5"/>
      <c r="E262" s="5"/>
      <c r="F262" s="5"/>
      <c r="G262" s="182" t="s">
        <v>23</v>
      </c>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19"/>
      <c r="BR262" s="6"/>
    </row>
    <row r="263" spans="1:70" ht="4.5" customHeight="1">
      <c r="A263" s="3"/>
      <c r="B263" s="3"/>
      <c r="C263" s="4"/>
      <c r="D263" s="5"/>
      <c r="E263" s="5"/>
      <c r="F263" s="5"/>
      <c r="G263" s="182"/>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19"/>
      <c r="BR263" s="6"/>
    </row>
    <row r="264" spans="1:73" ht="15.75" customHeight="1">
      <c r="A264" s="3"/>
      <c r="B264" s="3"/>
      <c r="C264" s="4"/>
      <c r="D264" s="5"/>
      <c r="E264" s="5"/>
      <c r="F264" s="5"/>
      <c r="G264" s="5" t="s">
        <v>100</v>
      </c>
      <c r="H264" s="967">
        <f>$V$180</f>
        <v>0</v>
      </c>
      <c r="I264" s="967"/>
      <c r="J264" s="967"/>
      <c r="K264" s="261" t="s">
        <v>106</v>
      </c>
      <c r="L264" s="1054">
        <f>$AN$249</f>
        <v>0</v>
      </c>
      <c r="M264" s="1054"/>
      <c r="N264" s="1054"/>
      <c r="O264" s="261" t="s">
        <v>106</v>
      </c>
      <c r="P264" s="498">
        <f>$V$178</f>
        <v>0</v>
      </c>
      <c r="Q264" s="498"/>
      <c r="R264" s="498"/>
      <c r="S264" s="288"/>
      <c r="T264" s="498" t="s">
        <v>110</v>
      </c>
      <c r="U264" s="498"/>
      <c r="V264" s="498"/>
      <c r="W264" s="498"/>
      <c r="X264" s="507" t="s">
        <v>100</v>
      </c>
      <c r="Y264" s="965">
        <f>$H$264*$L$264*$P$264*3600/10^6</f>
        <v>0</v>
      </c>
      <c r="Z264" s="965"/>
      <c r="AA264" s="965"/>
      <c r="AB264" s="966"/>
      <c r="AC264" s="966"/>
      <c r="AD264" s="966"/>
      <c r="AE264" s="459" t="s">
        <v>80</v>
      </c>
      <c r="AF264" s="459"/>
      <c r="AG264" s="459"/>
      <c r="AH264" s="5"/>
      <c r="AI264" s="5"/>
      <c r="AJ264" s="5"/>
      <c r="AK264" s="5"/>
      <c r="AL264" s="5"/>
      <c r="AM264" s="5"/>
      <c r="AN264" s="5"/>
      <c r="AO264" s="5"/>
      <c r="AP264" s="19"/>
      <c r="BS264" s="3"/>
      <c r="BT264" s="3"/>
      <c r="BU264" s="3"/>
    </row>
    <row r="265" spans="1:70" ht="15.75" customHeight="1">
      <c r="A265" s="3"/>
      <c r="B265" s="3"/>
      <c r="C265" s="4"/>
      <c r="D265" s="5"/>
      <c r="E265" s="5"/>
      <c r="F265" s="5"/>
      <c r="G265" s="5"/>
      <c r="H265" s="548" t="s">
        <v>230</v>
      </c>
      <c r="I265" s="548"/>
      <c r="J265" s="548"/>
      <c r="K265" s="548"/>
      <c r="L265" s="548"/>
      <c r="M265" s="548"/>
      <c r="N265" s="548"/>
      <c r="O265" s="548"/>
      <c r="P265" s="548"/>
      <c r="Q265" s="548"/>
      <c r="R265" s="548"/>
      <c r="S265" s="548"/>
      <c r="T265" s="548"/>
      <c r="U265" s="548"/>
      <c r="V265" s="548"/>
      <c r="W265" s="548"/>
      <c r="X265" s="507"/>
      <c r="Y265" s="965"/>
      <c r="Z265" s="965"/>
      <c r="AA265" s="965"/>
      <c r="AB265" s="966"/>
      <c r="AC265" s="966"/>
      <c r="AD265" s="966"/>
      <c r="AE265" s="459"/>
      <c r="AF265" s="459"/>
      <c r="AG265" s="459"/>
      <c r="AH265" s="5"/>
      <c r="AI265" s="5"/>
      <c r="AJ265" s="5"/>
      <c r="AK265" s="5"/>
      <c r="AL265" s="5"/>
      <c r="AM265" s="5"/>
      <c r="AN265" s="5"/>
      <c r="AO265" s="5"/>
      <c r="AP265" s="19"/>
      <c r="BR265" s="6"/>
    </row>
    <row r="266" spans="1:70" ht="4.5" customHeight="1">
      <c r="A266" s="3"/>
      <c r="B266" s="3"/>
      <c r="C266" s="4"/>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19"/>
      <c r="BR266" s="6"/>
    </row>
    <row r="267" spans="1:70" ht="15.75" customHeight="1">
      <c r="A267" s="3"/>
      <c r="B267" s="3"/>
      <c r="C267" s="4"/>
      <c r="D267" s="5"/>
      <c r="E267" s="5" t="s">
        <v>435</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19"/>
      <c r="BR267" s="6"/>
    </row>
    <row r="268" spans="1:70" ht="15.75" customHeight="1">
      <c r="A268" s="3"/>
      <c r="B268" s="3"/>
      <c r="C268" s="4"/>
      <c r="D268" s="5"/>
      <c r="E268" s="5"/>
      <c r="F268" s="7" t="s">
        <v>111</v>
      </c>
      <c r="G268" s="7" t="s">
        <v>112</v>
      </c>
      <c r="H268" s="5" t="s">
        <v>87</v>
      </c>
      <c r="I268" s="5"/>
      <c r="J268" s="5"/>
      <c r="K268" s="5"/>
      <c r="L268" s="5"/>
      <c r="M268" s="5"/>
      <c r="N268" s="5"/>
      <c r="O268" s="5"/>
      <c r="P268" s="5"/>
      <c r="Q268" s="5"/>
      <c r="R268" s="5"/>
      <c r="S268" s="5"/>
      <c r="T268" s="5"/>
      <c r="U268" s="5"/>
      <c r="V268" s="5"/>
      <c r="W268" s="5"/>
      <c r="X268" s="5"/>
      <c r="Y268" s="5"/>
      <c r="Z268" s="5"/>
      <c r="AA268" s="5"/>
      <c r="AB268" s="5"/>
      <c r="AC268" s="5"/>
      <c r="AD268" s="320"/>
      <c r="AE268" s="470">
        <f>IF(AND('冷凍サイクル別省エネ効果'!$B$5="○",'冷凍サイクル別省エネ効果'!$O$5="○"),"（既存補機を継続使用の場合、Ｍ＝0となります）","")</f>
      </c>
      <c r="AF268" s="1065"/>
      <c r="AG268" s="1065"/>
      <c r="AH268" s="1065"/>
      <c r="AI268" s="1065"/>
      <c r="AJ268" s="1065"/>
      <c r="AK268" s="1065"/>
      <c r="AL268" s="1065"/>
      <c r="AM268" s="1065"/>
      <c r="AN268" s="1065"/>
      <c r="AO268" s="1065"/>
      <c r="AP268" s="1066"/>
      <c r="BR268" s="6"/>
    </row>
    <row r="269" spans="1:70" ht="4.5" customHeight="1">
      <c r="A269" s="3"/>
      <c r="B269" s="3"/>
      <c r="C269" s="4"/>
      <c r="D269" s="5"/>
      <c r="E269" s="5"/>
      <c r="F269" s="7"/>
      <c r="G269" s="7"/>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19"/>
      <c r="BR269" s="6"/>
    </row>
    <row r="270" spans="1:42" ht="15.75" customHeight="1">
      <c r="A270" s="3"/>
      <c r="B270" s="3"/>
      <c r="C270" s="4"/>
      <c r="D270" s="5"/>
      <c r="E270" s="5"/>
      <c r="F270" s="5"/>
      <c r="G270" s="5" t="s">
        <v>113</v>
      </c>
      <c r="H270" s="914" t="s">
        <v>256</v>
      </c>
      <c r="I270" s="914"/>
      <c r="J270" s="914"/>
      <c r="K270" s="914"/>
      <c r="L270" s="914"/>
      <c r="M270" s="914"/>
      <c r="N270" s="914"/>
      <c r="O270" s="914"/>
      <c r="P270" s="914"/>
      <c r="Q270" s="914"/>
      <c r="R270" s="914"/>
      <c r="S270" s="914"/>
      <c r="T270" s="914"/>
      <c r="U270" s="914"/>
      <c r="V270" s="914"/>
      <c r="W270" s="507"/>
      <c r="X270" s="185"/>
      <c r="Y270" s="185"/>
      <c r="Z270" s="185"/>
      <c r="AA270" s="185"/>
      <c r="AB270" s="185"/>
      <c r="AC270" s="185"/>
      <c r="AD270" s="185"/>
      <c r="AE270" s="185"/>
      <c r="AF270" s="185"/>
      <c r="AG270" s="185"/>
      <c r="AH270" s="185"/>
      <c r="AI270" s="185"/>
      <c r="AJ270" s="185"/>
      <c r="AK270" s="185"/>
      <c r="AL270" s="185"/>
      <c r="AM270" s="5"/>
      <c r="AN270" s="5"/>
      <c r="AO270" s="5"/>
      <c r="AP270" s="19"/>
    </row>
    <row r="271" spans="1:42" ht="15.75" customHeight="1">
      <c r="A271" s="3"/>
      <c r="B271" s="3"/>
      <c r="C271" s="4"/>
      <c r="D271" s="5"/>
      <c r="E271" s="5"/>
      <c r="F271" s="5"/>
      <c r="G271" s="5"/>
      <c r="H271" s="548" t="s">
        <v>24</v>
      </c>
      <c r="I271" s="548"/>
      <c r="J271" s="548"/>
      <c r="K271" s="548"/>
      <c r="L271" s="548"/>
      <c r="M271" s="548"/>
      <c r="N271" s="548"/>
      <c r="O271" s="548"/>
      <c r="P271" s="548"/>
      <c r="Q271" s="548"/>
      <c r="R271" s="548"/>
      <c r="S271" s="548"/>
      <c r="T271" s="548"/>
      <c r="U271" s="548"/>
      <c r="V271" s="548"/>
      <c r="W271" s="507"/>
      <c r="X271" s="185"/>
      <c r="Y271" s="185"/>
      <c r="Z271" s="185"/>
      <c r="AA271" s="185"/>
      <c r="AB271" s="185"/>
      <c r="AC271" s="185"/>
      <c r="AD271" s="185"/>
      <c r="AE271" s="185"/>
      <c r="AF271" s="185"/>
      <c r="AG271" s="185"/>
      <c r="AH271" s="185"/>
      <c r="AI271" s="185"/>
      <c r="AJ271" s="185"/>
      <c r="AK271" s="185"/>
      <c r="AL271" s="185"/>
      <c r="AM271" s="5"/>
      <c r="AN271" s="5"/>
      <c r="AO271" s="5"/>
      <c r="AP271" s="19"/>
    </row>
    <row r="272" spans="1:42" ht="15.75" customHeight="1">
      <c r="A272" s="3"/>
      <c r="B272" s="3"/>
      <c r="C272" s="4"/>
      <c r="D272" s="5"/>
      <c r="E272" s="5"/>
      <c r="F272" s="5"/>
      <c r="G272" s="5"/>
      <c r="H272" s="507" t="s">
        <v>114</v>
      </c>
      <c r="I272" s="470" t="s">
        <v>25</v>
      </c>
      <c r="J272" s="470"/>
      <c r="K272" s="470"/>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0"/>
      <c r="AI272" s="470"/>
      <c r="AJ272" s="470"/>
      <c r="AK272" s="470"/>
      <c r="AL272" s="470"/>
      <c r="AM272" s="5"/>
      <c r="AN272" s="5"/>
      <c r="AO272" s="5"/>
      <c r="AP272" s="19"/>
    </row>
    <row r="273" spans="1:42" ht="15.75" customHeight="1">
      <c r="A273" s="3"/>
      <c r="B273" s="3"/>
      <c r="C273" s="4"/>
      <c r="D273" s="5"/>
      <c r="E273" s="5"/>
      <c r="F273" s="5"/>
      <c r="G273" s="5"/>
      <c r="H273" s="507"/>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c r="AK273" s="470"/>
      <c r="AL273" s="470"/>
      <c r="AM273" s="5"/>
      <c r="AN273" s="5"/>
      <c r="AO273" s="5"/>
      <c r="AP273" s="19"/>
    </row>
    <row r="274" spans="1:70" ht="15.75" customHeight="1">
      <c r="A274" s="3"/>
      <c r="B274" s="3"/>
      <c r="C274" s="4"/>
      <c r="D274" s="5"/>
      <c r="E274" s="5"/>
      <c r="F274" s="5"/>
      <c r="G274" s="5"/>
      <c r="H274" s="5" t="s">
        <v>22</v>
      </c>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19"/>
      <c r="BR274" s="6"/>
    </row>
    <row r="275" spans="1:70" ht="4.5" customHeight="1">
      <c r="A275" s="3"/>
      <c r="B275" s="3"/>
      <c r="C275" s="4"/>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19"/>
      <c r="BR275" s="6"/>
    </row>
    <row r="276" spans="1:81" ht="15.75" customHeight="1">
      <c r="A276" s="3"/>
      <c r="B276" s="3"/>
      <c r="C276" s="4"/>
      <c r="D276" s="5"/>
      <c r="E276" s="5"/>
      <c r="F276" s="5"/>
      <c r="G276" s="5" t="s">
        <v>112</v>
      </c>
      <c r="H276" s="5" t="s">
        <v>115</v>
      </c>
      <c r="I276" s="967">
        <f>Y264</f>
        <v>0</v>
      </c>
      <c r="J276" s="498"/>
      <c r="K276" s="498"/>
      <c r="L276" s="164" t="s">
        <v>116</v>
      </c>
      <c r="M276" s="993">
        <f>V$206</f>
        <v>0</v>
      </c>
      <c r="N276" s="993"/>
      <c r="O276" s="993"/>
      <c r="P276" s="183" t="s">
        <v>117</v>
      </c>
      <c r="Q276" s="164"/>
      <c r="R276" s="164"/>
      <c r="S276" s="164"/>
      <c r="T276" s="507" t="s">
        <v>118</v>
      </c>
      <c r="U276" s="507"/>
      <c r="V276" s="992">
        <f>V198</f>
        <v>0</v>
      </c>
      <c r="W276" s="453"/>
      <c r="X276" s="453"/>
      <c r="Y276" s="507" t="s">
        <v>103</v>
      </c>
      <c r="Z276" s="702">
        <f>$V$210</f>
        <v>1</v>
      </c>
      <c r="AA276" s="702"/>
      <c r="AB276" s="702"/>
      <c r="AC276" s="507" t="s">
        <v>119</v>
      </c>
      <c r="AD276" s="702">
        <f>V200</f>
        <v>0</v>
      </c>
      <c r="AE276" s="453"/>
      <c r="AF276" s="453"/>
      <c r="AG276" s="507" t="s">
        <v>120</v>
      </c>
      <c r="AH276" s="507"/>
      <c r="AI276" s="702">
        <f>V204</f>
        <v>0</v>
      </c>
      <c r="AJ276" s="702"/>
      <c r="AK276" s="702"/>
      <c r="AL276" s="507"/>
      <c r="AM276" s="24"/>
      <c r="AN276" s="24"/>
      <c r="AO276" s="5"/>
      <c r="AP276" s="19"/>
      <c r="BS276" s="3"/>
      <c r="BT276" s="3"/>
      <c r="BU276" s="3"/>
      <c r="BV276" s="3"/>
      <c r="BW276" s="3"/>
      <c r="BX276" s="3"/>
      <c r="BY276" s="3"/>
      <c r="BZ276" s="3"/>
      <c r="CA276" s="3"/>
      <c r="CB276" s="3"/>
      <c r="CC276" s="3"/>
    </row>
    <row r="277" spans="1:81" ht="15.75" customHeight="1">
      <c r="A277" s="3"/>
      <c r="B277" s="3"/>
      <c r="C277" s="4"/>
      <c r="D277" s="5"/>
      <c r="E277" s="5"/>
      <c r="F277" s="5"/>
      <c r="G277" s="5"/>
      <c r="H277" s="116"/>
      <c r="I277" s="991">
        <f>V196</f>
        <v>0</v>
      </c>
      <c r="J277" s="991"/>
      <c r="K277" s="991"/>
      <c r="L277" s="24" t="s">
        <v>121</v>
      </c>
      <c r="M277" s="7"/>
      <c r="N277" s="7"/>
      <c r="O277" s="7"/>
      <c r="P277" s="24"/>
      <c r="Q277" s="7"/>
      <c r="R277" s="7"/>
      <c r="S277" s="7"/>
      <c r="T277" s="507"/>
      <c r="U277" s="507"/>
      <c r="V277" s="453"/>
      <c r="W277" s="453"/>
      <c r="X277" s="453"/>
      <c r="Y277" s="507"/>
      <c r="Z277" s="702"/>
      <c r="AA277" s="702"/>
      <c r="AB277" s="702"/>
      <c r="AC277" s="507"/>
      <c r="AD277" s="453"/>
      <c r="AE277" s="453"/>
      <c r="AF277" s="453"/>
      <c r="AG277" s="507"/>
      <c r="AH277" s="507"/>
      <c r="AI277" s="702"/>
      <c r="AJ277" s="702"/>
      <c r="AK277" s="702"/>
      <c r="AL277" s="507"/>
      <c r="AM277" s="24"/>
      <c r="AN277" s="24"/>
      <c r="AO277" s="5"/>
      <c r="AP277" s="19"/>
      <c r="BS277" s="3"/>
      <c r="BT277" s="3"/>
      <c r="BU277" s="3"/>
      <c r="BV277" s="3"/>
      <c r="BW277" s="3"/>
      <c r="BX277" s="3"/>
      <c r="BY277" s="3"/>
      <c r="BZ277" s="3"/>
      <c r="CA277" s="3"/>
      <c r="CB277" s="3"/>
      <c r="CC277" s="3"/>
    </row>
    <row r="278" spans="1:70" ht="4.5" customHeight="1">
      <c r="A278" s="3"/>
      <c r="B278" s="3"/>
      <c r="C278" s="4"/>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19"/>
      <c r="BR278" s="6"/>
    </row>
    <row r="279" spans="1:70" ht="15.75" customHeight="1">
      <c r="A279" s="3"/>
      <c r="B279" s="3"/>
      <c r="C279" s="4"/>
      <c r="D279" s="5"/>
      <c r="E279" s="5"/>
      <c r="F279" s="5"/>
      <c r="G279" s="507" t="s">
        <v>112</v>
      </c>
      <c r="H279" s="693">
        <f>IF(OR($I$277="要；確認",$V$276="要；確認",$AD$276="要；確認",$M$276="要；確認"),"I，P，K，L，Mのいずれか確認",IF(AND($I$276=0,$I$277=0,$V$276=0,$AD$276=0),0,($I$276-$M$276)*10^6/($I$277*3600)*(($V$276*$Z$276)+$AD$276)*$AI$276))</f>
        <v>0</v>
      </c>
      <c r="I279" s="693"/>
      <c r="J279" s="693"/>
      <c r="K279" s="693"/>
      <c r="L279" s="693"/>
      <c r="M279" s="693"/>
      <c r="N279" s="507" t="s">
        <v>69</v>
      </c>
      <c r="O279" s="507"/>
      <c r="P279" s="507"/>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19"/>
      <c r="BR279" s="6"/>
    </row>
    <row r="280" spans="1:70" ht="15.75" customHeight="1">
      <c r="A280" s="3"/>
      <c r="B280" s="3"/>
      <c r="C280" s="4"/>
      <c r="D280" s="5"/>
      <c r="E280" s="5"/>
      <c r="F280" s="5"/>
      <c r="G280" s="507"/>
      <c r="H280" s="693"/>
      <c r="I280" s="693"/>
      <c r="J280" s="693"/>
      <c r="K280" s="693"/>
      <c r="L280" s="693"/>
      <c r="M280" s="693"/>
      <c r="N280" s="507"/>
      <c r="O280" s="507"/>
      <c r="P280" s="507"/>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19"/>
      <c r="BR280" s="6"/>
    </row>
    <row r="281" spans="1:70" ht="4.5" customHeight="1">
      <c r="A281" s="3"/>
      <c r="B281" s="3"/>
      <c r="C281" s="4"/>
      <c r="D281" s="5"/>
      <c r="E281" s="5"/>
      <c r="F281" s="5"/>
      <c r="G281" s="7"/>
      <c r="H281" s="250"/>
      <c r="I281" s="250"/>
      <c r="J281" s="250"/>
      <c r="K281" s="250"/>
      <c r="L281" s="250"/>
      <c r="M281" s="250"/>
      <c r="N281" s="7"/>
      <c r="O281" s="7"/>
      <c r="P281" s="7"/>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19"/>
      <c r="BR281" s="6"/>
    </row>
    <row r="282" spans="1:69" s="255" customFormat="1" ht="15.75" customHeight="1">
      <c r="A282" s="252"/>
      <c r="B282" s="252"/>
      <c r="C282" s="253"/>
      <c r="D282" s="251"/>
      <c r="E282" s="251" t="s">
        <v>436</v>
      </c>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4"/>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row>
    <row r="283" spans="1:69" s="255" customFormat="1" ht="15.75" customHeight="1">
      <c r="A283" s="252"/>
      <c r="B283" s="252"/>
      <c r="C283" s="253"/>
      <c r="D283" s="251"/>
      <c r="E283" s="251"/>
      <c r="F283" s="251" t="s">
        <v>354</v>
      </c>
      <c r="G283" s="251" t="s">
        <v>125</v>
      </c>
      <c r="H283" s="905" t="s">
        <v>384</v>
      </c>
      <c r="I283" s="906"/>
      <c r="J283" s="906"/>
      <c r="K283" s="906"/>
      <c r="L283" s="906"/>
      <c r="M283" s="906"/>
      <c r="N283" s="906"/>
      <c r="O283" s="906"/>
      <c r="P283" s="906"/>
      <c r="Q283" s="906"/>
      <c r="R283" s="906"/>
      <c r="S283" s="906"/>
      <c r="T283" s="906"/>
      <c r="U283" s="906"/>
      <c r="V283" s="906"/>
      <c r="W283" s="906"/>
      <c r="X283" s="906"/>
      <c r="Y283" s="906"/>
      <c r="Z283" s="906"/>
      <c r="AA283" s="906"/>
      <c r="AB283" s="906"/>
      <c r="AC283" s="906"/>
      <c r="AD283" s="906"/>
      <c r="AE283" s="906"/>
      <c r="AF283" s="906"/>
      <c r="AG283" s="906"/>
      <c r="AH283" s="906"/>
      <c r="AI283" s="906"/>
      <c r="AJ283" s="906"/>
      <c r="AK283" s="906"/>
      <c r="AL283" s="906"/>
      <c r="AM283" s="906"/>
      <c r="AN283" s="906"/>
      <c r="AO283" s="906"/>
      <c r="AP283" s="907"/>
      <c r="AQ283" s="252"/>
      <c r="AR283" s="252"/>
      <c r="AS283" s="252"/>
      <c r="AT283" s="252"/>
      <c r="AU283" s="252"/>
      <c r="AV283" s="252"/>
      <c r="AW283" s="252"/>
      <c r="AX283" s="252"/>
      <c r="AY283" s="252"/>
      <c r="AZ283" s="252"/>
      <c r="BA283" s="252"/>
      <c r="BB283" s="252"/>
      <c r="BC283" s="252"/>
      <c r="BD283" s="252"/>
      <c r="BE283" s="252"/>
      <c r="BF283" s="252"/>
      <c r="BG283" s="252"/>
      <c r="BH283" s="252"/>
      <c r="BI283" s="252"/>
      <c r="BJ283" s="252"/>
      <c r="BK283" s="252"/>
      <c r="BL283" s="252"/>
      <c r="BM283" s="252"/>
      <c r="BN283" s="252"/>
      <c r="BO283" s="252"/>
      <c r="BP283" s="252"/>
      <c r="BQ283" s="252"/>
    </row>
    <row r="284" spans="1:69" s="255" customFormat="1" ht="15.75" customHeight="1">
      <c r="A284" s="252"/>
      <c r="B284" s="252"/>
      <c r="C284" s="253"/>
      <c r="D284" s="251"/>
      <c r="E284" s="251"/>
      <c r="F284" s="251"/>
      <c r="G284" s="251"/>
      <c r="H284" s="908" t="s">
        <v>385</v>
      </c>
      <c r="I284" s="909"/>
      <c r="J284" s="909"/>
      <c r="K284" s="909"/>
      <c r="L284" s="909"/>
      <c r="M284" s="909"/>
      <c r="N284" s="909"/>
      <c r="O284" s="909"/>
      <c r="P284" s="909"/>
      <c r="Q284" s="909"/>
      <c r="R284" s="909"/>
      <c r="S284" s="909"/>
      <c r="T284" s="909"/>
      <c r="U284" s="909"/>
      <c r="V284" s="909"/>
      <c r="W284" s="909"/>
      <c r="X284" s="909"/>
      <c r="Y284" s="909"/>
      <c r="Z284" s="909"/>
      <c r="AA284" s="909"/>
      <c r="AB284" s="909"/>
      <c r="AC284" s="909"/>
      <c r="AD284" s="909"/>
      <c r="AE284" s="909"/>
      <c r="AF284" s="909"/>
      <c r="AG284" s="909"/>
      <c r="AH284" s="909"/>
      <c r="AI284" s="909"/>
      <c r="AJ284" s="909"/>
      <c r="AK284" s="909"/>
      <c r="AL284" s="909"/>
      <c r="AM284" s="909"/>
      <c r="AN284" s="909"/>
      <c r="AO284" s="909"/>
      <c r="AP284" s="910"/>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row>
    <row r="285" spans="1:69" s="255" customFormat="1" ht="15.75" customHeight="1">
      <c r="A285" s="252"/>
      <c r="B285" s="252"/>
      <c r="C285" s="253"/>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4"/>
      <c r="AQ285" s="252"/>
      <c r="AR285" s="252"/>
      <c r="AS285" s="252"/>
      <c r="AT285" s="252"/>
      <c r="AU285" s="252"/>
      <c r="AV285" s="252"/>
      <c r="AW285" s="252"/>
      <c r="AX285" s="252"/>
      <c r="AY285" s="252"/>
      <c r="AZ285" s="252"/>
      <c r="BA285" s="252"/>
      <c r="BB285" s="252"/>
      <c r="BC285" s="252"/>
      <c r="BD285" s="252"/>
      <c r="BE285" s="252"/>
      <c r="BF285" s="252"/>
      <c r="BG285" s="252"/>
      <c r="BH285" s="252"/>
      <c r="BI285" s="252"/>
      <c r="BJ285" s="252"/>
      <c r="BK285" s="252"/>
      <c r="BL285" s="252"/>
      <c r="BM285" s="252"/>
      <c r="BN285" s="252"/>
      <c r="BO285" s="252"/>
      <c r="BP285" s="252"/>
      <c r="BQ285" s="252"/>
    </row>
    <row r="286" spans="1:64" s="255" customFormat="1" ht="15.75" customHeight="1">
      <c r="A286" s="252"/>
      <c r="B286" s="252"/>
      <c r="C286" s="253"/>
      <c r="D286" s="251"/>
      <c r="E286" s="251"/>
      <c r="F286" s="251"/>
      <c r="G286" s="251" t="s">
        <v>125</v>
      </c>
      <c r="H286" s="911" t="e">
        <f>S302</f>
        <v>#VALUE!</v>
      </c>
      <c r="I286" s="911"/>
      <c r="J286" s="911"/>
      <c r="K286" s="260" t="s">
        <v>356</v>
      </c>
      <c r="L286" s="911">
        <f>S306</f>
        <v>0</v>
      </c>
      <c r="M286" s="911"/>
      <c r="N286" s="911"/>
      <c r="O286" s="260" t="s">
        <v>356</v>
      </c>
      <c r="P286" s="911">
        <f>S308</f>
        <v>0</v>
      </c>
      <c r="Q286" s="911"/>
      <c r="R286" s="911"/>
      <c r="S286" s="260" t="s">
        <v>356</v>
      </c>
      <c r="T286" s="911">
        <f>S310</f>
        <v>0</v>
      </c>
      <c r="U286" s="911"/>
      <c r="V286" s="911"/>
      <c r="W286" s="289" t="s">
        <v>357</v>
      </c>
      <c r="X286" s="1064" t="e">
        <f>H286+L286+P286+T286</f>
        <v>#VALUE!</v>
      </c>
      <c r="Y286" s="1064"/>
      <c r="Z286" s="1064"/>
      <c r="AA286" s="1064"/>
      <c r="AB286" s="1064"/>
      <c r="AC286" s="1064"/>
      <c r="AD286" s="256"/>
      <c r="AE286" s="189" t="s">
        <v>69</v>
      </c>
      <c r="AF286" s="251"/>
      <c r="AG286" s="251"/>
      <c r="AH286" s="251"/>
      <c r="AI286" s="251"/>
      <c r="AJ286" s="251"/>
      <c r="AK286" s="251"/>
      <c r="AL286" s="251"/>
      <c r="AM286" s="251"/>
      <c r="AN286" s="251"/>
      <c r="AO286" s="251"/>
      <c r="AP286" s="254"/>
      <c r="AQ286" s="252"/>
      <c r="AR286" s="252"/>
      <c r="AS286" s="252"/>
      <c r="AT286" s="252"/>
      <c r="AU286" s="252"/>
      <c r="AV286" s="252"/>
      <c r="AW286" s="252"/>
      <c r="AX286" s="252"/>
      <c r="AY286" s="252"/>
      <c r="AZ286" s="252"/>
      <c r="BA286" s="252"/>
      <c r="BB286" s="252"/>
      <c r="BC286" s="252"/>
      <c r="BD286" s="252"/>
      <c r="BE286" s="252"/>
      <c r="BF286" s="252"/>
      <c r="BG286" s="252"/>
      <c r="BH286" s="252"/>
      <c r="BI286" s="252"/>
      <c r="BJ286" s="252"/>
      <c r="BK286" s="252"/>
      <c r="BL286" s="252"/>
    </row>
    <row r="287" spans="1:70" ht="4.5" customHeight="1">
      <c r="A287" s="3"/>
      <c r="B287" s="3"/>
      <c r="C287" s="4"/>
      <c r="D287" s="5"/>
      <c r="E287" s="5"/>
      <c r="F287" s="5"/>
      <c r="G287" s="5"/>
      <c r="H287" s="186"/>
      <c r="I287" s="186"/>
      <c r="J287" s="186"/>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19"/>
      <c r="BR287" s="6"/>
    </row>
    <row r="288" spans="1:69" s="2" customFormat="1" ht="15.75" customHeight="1">
      <c r="A288" s="1"/>
      <c r="B288" s="1"/>
      <c r="C288" s="32"/>
      <c r="D288" s="24"/>
      <c r="E288" s="24" t="s">
        <v>437</v>
      </c>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33"/>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row>
    <row r="289" spans="1:69" s="2" customFormat="1" ht="15.75" customHeight="1">
      <c r="A289" s="1"/>
      <c r="B289" s="1"/>
      <c r="C289" s="32"/>
      <c r="D289" s="24"/>
      <c r="E289" s="24"/>
      <c r="F289" s="24" t="s">
        <v>124</v>
      </c>
      <c r="G289" s="24" t="s">
        <v>125</v>
      </c>
      <c r="H289" s="24" t="s">
        <v>371</v>
      </c>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33"/>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row>
    <row r="290" spans="1:69" s="2" customFormat="1" ht="15.75" customHeight="1">
      <c r="A290" s="1"/>
      <c r="B290" s="1"/>
      <c r="C290" s="32"/>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33"/>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row>
    <row r="291" spans="1:69" s="2" customFormat="1" ht="15.75" customHeight="1">
      <c r="A291" s="1"/>
      <c r="B291" s="1"/>
      <c r="C291" s="32"/>
      <c r="D291" s="24"/>
      <c r="E291" s="24"/>
      <c r="F291" s="24"/>
      <c r="G291" s="2" t="s">
        <v>26</v>
      </c>
      <c r="H291" s="913" t="s">
        <v>386</v>
      </c>
      <c r="I291" s="906"/>
      <c r="J291" s="906"/>
      <c r="K291" s="906"/>
      <c r="L291" s="906"/>
      <c r="M291" s="906"/>
      <c r="N291" s="906"/>
      <c r="O291" s="906"/>
      <c r="P291" s="906"/>
      <c r="Q291" s="906"/>
      <c r="R291" s="906"/>
      <c r="S291" s="906"/>
      <c r="T291" s="906"/>
      <c r="U291" s="906"/>
      <c r="V291" s="906"/>
      <c r="W291" s="906"/>
      <c r="X291" s="906"/>
      <c r="Y291" s="906"/>
      <c r="Z291" s="906"/>
      <c r="AA291" s="906"/>
      <c r="AB291" s="906"/>
      <c r="AC291" s="906"/>
      <c r="AD291" s="906"/>
      <c r="AE291" s="906"/>
      <c r="AF291" s="906"/>
      <c r="AG291" s="906"/>
      <c r="AH291" s="906"/>
      <c r="AI291" s="906"/>
      <c r="AJ291" s="906"/>
      <c r="AK291" s="906"/>
      <c r="AL291" s="906"/>
      <c r="AM291" s="906"/>
      <c r="AN291" s="906"/>
      <c r="AO291" s="906"/>
      <c r="AP291" s="907"/>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row>
    <row r="292" spans="1:73" s="2" customFormat="1" ht="15.75" customHeight="1">
      <c r="A292" s="1"/>
      <c r="B292" s="1"/>
      <c r="C292" s="32"/>
      <c r="D292" s="24"/>
      <c r="E292" s="24"/>
      <c r="F292" s="24"/>
      <c r="H292" s="187"/>
      <c r="AK292" s="24"/>
      <c r="AL292" s="24"/>
      <c r="AM292" s="24"/>
      <c r="AN292" s="24"/>
      <c r="AO292" s="24"/>
      <c r="AP292" s="33"/>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69" s="2" customFormat="1" ht="4.5" customHeight="1">
      <c r="A293" s="1"/>
      <c r="B293" s="1"/>
      <c r="C293" s="32"/>
      <c r="D293" s="24"/>
      <c r="E293" s="5"/>
      <c r="F293" s="5"/>
      <c r="AK293" s="24"/>
      <c r="AL293" s="24"/>
      <c r="AM293" s="24"/>
      <c r="AN293" s="24"/>
      <c r="AO293" s="24"/>
      <c r="AP293" s="33"/>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row>
    <row r="294" spans="1:66" s="2" customFormat="1" ht="15.75" customHeight="1">
      <c r="A294" s="1"/>
      <c r="B294" s="1"/>
      <c r="C294" s="32"/>
      <c r="D294" s="24"/>
      <c r="E294" s="24"/>
      <c r="F294" s="24"/>
      <c r="G294" s="24" t="s">
        <v>113</v>
      </c>
      <c r="H294" s="506" t="e">
        <f>$V$213</f>
        <v>#VALUE!</v>
      </c>
      <c r="I294" s="506"/>
      <c r="J294" s="506"/>
      <c r="K294" s="188" t="s">
        <v>122</v>
      </c>
      <c r="L294" s="184"/>
      <c r="M294" s="506">
        <f>$S$214</f>
        <v>0</v>
      </c>
      <c r="N294" s="506"/>
      <c r="O294" s="506"/>
      <c r="P294" s="184" t="s">
        <v>123</v>
      </c>
      <c r="Q294" s="184"/>
      <c r="R294" s="506">
        <f>$S$215</f>
        <v>0</v>
      </c>
      <c r="S294" s="506"/>
      <c r="T294" s="506"/>
      <c r="U294" s="186" t="s">
        <v>128</v>
      </c>
      <c r="V294" s="506">
        <f>$S$216</f>
        <v>0</v>
      </c>
      <c r="W294" s="506"/>
      <c r="X294" s="506"/>
      <c r="Y294" s="188" t="s">
        <v>126</v>
      </c>
      <c r="Z294" s="184"/>
      <c r="AA294" s="506" t="e">
        <f>$V$192</f>
        <v>#VALUE!</v>
      </c>
      <c r="AB294" s="506"/>
      <c r="AC294" s="506"/>
      <c r="AD294" s="184" t="s">
        <v>123</v>
      </c>
      <c r="AE294" s="912">
        <f>$V$203</f>
        <v>0</v>
      </c>
      <c r="AF294" s="912"/>
      <c r="AG294" s="912"/>
      <c r="AH294" s="912"/>
      <c r="AI294" s="912"/>
      <c r="AJ294" s="912"/>
      <c r="AK294" s="912"/>
      <c r="AL294" s="24"/>
      <c r="AM294" s="24"/>
      <c r="AN294" s="24"/>
      <c r="AO294" s="24"/>
      <c r="AP294" s="33"/>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row>
    <row r="295" spans="1:69" s="2" customFormat="1" ht="4.5" customHeight="1">
      <c r="A295" s="1"/>
      <c r="B295" s="1"/>
      <c r="C295" s="32"/>
      <c r="D295" s="24"/>
      <c r="G295" s="2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24"/>
      <c r="AH295" s="24"/>
      <c r="AI295" s="24"/>
      <c r="AJ295" s="24"/>
      <c r="AK295" s="24"/>
      <c r="AL295" s="24"/>
      <c r="AM295" s="24"/>
      <c r="AN295" s="24"/>
      <c r="AO295" s="24"/>
      <c r="AP295" s="33"/>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row>
    <row r="296" spans="1:69" s="2" customFormat="1" ht="15.75" customHeight="1">
      <c r="A296" s="1"/>
      <c r="B296" s="1"/>
      <c r="C296" s="32"/>
      <c r="D296" s="24"/>
      <c r="G296" s="5" t="s">
        <v>113</v>
      </c>
      <c r="H296" s="668" t="e">
        <f>IF($H$279="I，P，K，L，Mのいずれか確認","要；確認",$H$294-($M$294+$R$294+$V$294)-$AA$294+$AE$294)</f>
        <v>#VALUE!</v>
      </c>
      <c r="I296" s="668"/>
      <c r="J296" s="668"/>
      <c r="K296" s="669"/>
      <c r="L296" s="669"/>
      <c r="M296" s="669"/>
      <c r="N296" s="189" t="s">
        <v>69</v>
      </c>
      <c r="O296" s="189"/>
      <c r="P296" s="189"/>
      <c r="Q296" s="189"/>
      <c r="R296" s="189"/>
      <c r="S296" s="189"/>
      <c r="T296" s="189"/>
      <c r="U296" s="189"/>
      <c r="V296" s="189"/>
      <c r="W296" s="189"/>
      <c r="X296" s="189"/>
      <c r="Y296" s="189"/>
      <c r="Z296" s="189"/>
      <c r="AA296" s="189"/>
      <c r="AB296" s="189"/>
      <c r="AC296" s="189"/>
      <c r="AD296" s="189"/>
      <c r="AE296" s="189"/>
      <c r="AF296" s="189"/>
      <c r="AG296" s="5"/>
      <c r="AH296" s="5"/>
      <c r="AI296" s="5"/>
      <c r="AJ296" s="5"/>
      <c r="AK296" s="24"/>
      <c r="AL296" s="24"/>
      <c r="AM296" s="24"/>
      <c r="AN296" s="24"/>
      <c r="AO296" s="24"/>
      <c r="AP296" s="33"/>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row>
    <row r="297" spans="1:69" s="2" customFormat="1" ht="15.75" customHeight="1" thickBot="1">
      <c r="A297" s="1"/>
      <c r="B297" s="1"/>
      <c r="C297" s="32"/>
      <c r="D297" s="24"/>
      <c r="AK297" s="24"/>
      <c r="AL297" s="24"/>
      <c r="AM297" s="24"/>
      <c r="AN297" s="24"/>
      <c r="AO297" s="24"/>
      <c r="AP297" s="33"/>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row>
    <row r="298" spans="1:73" s="2" customFormat="1" ht="15.75" customHeight="1">
      <c r="A298" s="1"/>
      <c r="B298" s="1"/>
      <c r="C298" s="616" t="s">
        <v>405</v>
      </c>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7"/>
      <c r="AL298" s="617"/>
      <c r="AM298" s="617"/>
      <c r="AN298" s="617"/>
      <c r="AO298" s="617"/>
      <c r="AP298" s="618"/>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69" s="2" customFormat="1" ht="15.75" customHeight="1" thickBot="1">
      <c r="A299" s="1"/>
      <c r="B299" s="1"/>
      <c r="C299" s="677"/>
      <c r="D299" s="678"/>
      <c r="E299" s="678"/>
      <c r="F299" s="678"/>
      <c r="G299" s="678"/>
      <c r="H299" s="678"/>
      <c r="I299" s="678"/>
      <c r="J299" s="678"/>
      <c r="K299" s="678"/>
      <c r="L299" s="678"/>
      <c r="M299" s="678"/>
      <c r="N299" s="678"/>
      <c r="O299" s="678"/>
      <c r="P299" s="678"/>
      <c r="Q299" s="678"/>
      <c r="R299" s="678"/>
      <c r="S299" s="678"/>
      <c r="T299" s="678"/>
      <c r="U299" s="678"/>
      <c r="V299" s="678"/>
      <c r="W299" s="678"/>
      <c r="X299" s="678"/>
      <c r="Y299" s="678"/>
      <c r="Z299" s="678"/>
      <c r="AA299" s="678"/>
      <c r="AB299" s="678"/>
      <c r="AC299" s="678"/>
      <c r="AD299" s="678"/>
      <c r="AE299" s="678"/>
      <c r="AF299" s="678"/>
      <c r="AG299" s="678"/>
      <c r="AH299" s="678"/>
      <c r="AI299" s="678"/>
      <c r="AJ299" s="678"/>
      <c r="AK299" s="678"/>
      <c r="AL299" s="678"/>
      <c r="AM299" s="678"/>
      <c r="AN299" s="678"/>
      <c r="AO299" s="678"/>
      <c r="AP299" s="679"/>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row>
    <row r="300" spans="1:72" ht="15.75" customHeight="1">
      <c r="A300" s="3"/>
      <c r="B300" s="3"/>
      <c r="C300" s="616" t="s">
        <v>315</v>
      </c>
      <c r="D300" s="617"/>
      <c r="E300" s="617"/>
      <c r="F300" s="617"/>
      <c r="G300" s="689" t="s">
        <v>316</v>
      </c>
      <c r="H300" s="617"/>
      <c r="I300" s="617"/>
      <c r="J300" s="617"/>
      <c r="K300" s="617"/>
      <c r="L300" s="617"/>
      <c r="M300" s="617"/>
      <c r="N300" s="617"/>
      <c r="O300" s="617"/>
      <c r="P300" s="617"/>
      <c r="Q300" s="617"/>
      <c r="R300" s="618"/>
      <c r="S300" s="683" t="s">
        <v>317</v>
      </c>
      <c r="T300" s="684"/>
      <c r="U300" s="684"/>
      <c r="V300" s="684"/>
      <c r="W300" s="684"/>
      <c r="X300" s="684"/>
      <c r="Y300" s="684"/>
      <c r="Z300" s="684"/>
      <c r="AA300" s="684"/>
      <c r="AB300" s="684"/>
      <c r="AC300" s="684"/>
      <c r="AD300" s="684"/>
      <c r="AE300" s="684"/>
      <c r="AF300" s="685"/>
      <c r="AG300" s="616" t="s">
        <v>54</v>
      </c>
      <c r="AH300" s="617"/>
      <c r="AI300" s="617"/>
      <c r="AJ300" s="617"/>
      <c r="AK300" s="617"/>
      <c r="AL300" s="617"/>
      <c r="AM300" s="617"/>
      <c r="AN300" s="617"/>
      <c r="AO300" s="617"/>
      <c r="AP300" s="618"/>
      <c r="AQ300" s="4"/>
      <c r="AR300" s="5"/>
      <c r="AS300" s="5"/>
      <c r="BS300" s="3"/>
      <c r="BT300" s="3"/>
    </row>
    <row r="301" spans="1:72" ht="15.75" customHeight="1" thickBot="1">
      <c r="A301" s="3"/>
      <c r="B301" s="3"/>
      <c r="C301" s="677"/>
      <c r="D301" s="678"/>
      <c r="E301" s="678"/>
      <c r="F301" s="678"/>
      <c r="G301" s="690"/>
      <c r="H301" s="678"/>
      <c r="I301" s="678"/>
      <c r="J301" s="678"/>
      <c r="K301" s="678"/>
      <c r="L301" s="678"/>
      <c r="M301" s="678"/>
      <c r="N301" s="678"/>
      <c r="O301" s="678"/>
      <c r="P301" s="678"/>
      <c r="Q301" s="678"/>
      <c r="R301" s="679"/>
      <c r="S301" s="642" t="s">
        <v>191</v>
      </c>
      <c r="T301" s="691"/>
      <c r="U301" s="691"/>
      <c r="V301" s="692"/>
      <c r="W301" s="680" t="s">
        <v>192</v>
      </c>
      <c r="X301" s="691"/>
      <c r="Y301" s="691"/>
      <c r="Z301" s="692"/>
      <c r="AA301" s="680" t="s">
        <v>318</v>
      </c>
      <c r="AB301" s="643"/>
      <c r="AC301" s="643"/>
      <c r="AD301" s="643"/>
      <c r="AE301" s="643"/>
      <c r="AF301" s="644"/>
      <c r="AG301" s="677"/>
      <c r="AH301" s="678"/>
      <c r="AI301" s="678"/>
      <c r="AJ301" s="678"/>
      <c r="AK301" s="678"/>
      <c r="AL301" s="678"/>
      <c r="AM301" s="678"/>
      <c r="AN301" s="678"/>
      <c r="AO301" s="678"/>
      <c r="AP301" s="679"/>
      <c r="AQ301" s="4"/>
      <c r="AR301" s="5"/>
      <c r="AS301" s="5"/>
      <c r="BS301" s="3"/>
      <c r="BT301" s="3"/>
    </row>
    <row r="302" spans="1:72" ht="15.75" customHeight="1">
      <c r="A302" s="3"/>
      <c r="B302" s="3"/>
      <c r="C302" s="670">
        <f>IF('冷凍サイクル別省エネ効果'!$B$5="","",'冷凍サイクル別省エネ効果'!$B$5)</f>
      </c>
      <c r="D302" s="507"/>
      <c r="E302" s="507"/>
      <c r="F302" s="507"/>
      <c r="G302" s="671" t="s">
        <v>310</v>
      </c>
      <c r="H302" s="672"/>
      <c r="I302" s="672"/>
      <c r="J302" s="672"/>
      <c r="K302" s="672"/>
      <c r="L302" s="672"/>
      <c r="M302" s="672"/>
      <c r="N302" s="672"/>
      <c r="O302" s="672"/>
      <c r="P302" s="672"/>
      <c r="Q302" s="672"/>
      <c r="R302" s="673"/>
      <c r="S302" s="674" t="e">
        <f>$AD$258</f>
        <v>#VALUE!</v>
      </c>
      <c r="T302" s="675"/>
      <c r="U302" s="675"/>
      <c r="V302" s="676"/>
      <c r="W302" s="681">
        <f>IF($H$279="I，P，K，L，Mのいずれか確認","「N」を確認",IF($H$279=0,0,($I$276-$M$276)*10^6/($I$277*3600)*(($V$276*1)+$AD$276)*$AI$276))</f>
        <v>0</v>
      </c>
      <c r="X302" s="675"/>
      <c r="Y302" s="675"/>
      <c r="Z302" s="676"/>
      <c r="AA302" s="681" t="e">
        <f>IF(W302="「N」を確認","「N」を確認",S302-W302)</f>
        <v>#VALUE!</v>
      </c>
      <c r="AB302" s="675"/>
      <c r="AC302" s="675"/>
      <c r="AD302" s="675"/>
      <c r="AE302" s="675"/>
      <c r="AF302" s="682"/>
      <c r="AG302" s="683"/>
      <c r="AH302" s="684"/>
      <c r="AI302" s="684"/>
      <c r="AJ302" s="684"/>
      <c r="AK302" s="684"/>
      <c r="AL302" s="684"/>
      <c r="AM302" s="684"/>
      <c r="AN302" s="684"/>
      <c r="AO302" s="684"/>
      <c r="AP302" s="685"/>
      <c r="AQ302" s="4"/>
      <c r="AR302" s="5"/>
      <c r="AS302" s="5"/>
      <c r="BS302" s="3"/>
      <c r="BT302" s="3"/>
    </row>
    <row r="303" spans="1:72" ht="15.75" customHeight="1">
      <c r="A303" s="3"/>
      <c r="B303" s="3"/>
      <c r="C303" s="670"/>
      <c r="D303" s="507"/>
      <c r="E303" s="507"/>
      <c r="F303" s="507"/>
      <c r="G303" s="671"/>
      <c r="H303" s="672"/>
      <c r="I303" s="672"/>
      <c r="J303" s="672"/>
      <c r="K303" s="672"/>
      <c r="L303" s="672"/>
      <c r="M303" s="672"/>
      <c r="N303" s="672"/>
      <c r="O303" s="672"/>
      <c r="P303" s="672"/>
      <c r="Q303" s="672"/>
      <c r="R303" s="673"/>
      <c r="S303" s="657"/>
      <c r="T303" s="632"/>
      <c r="U303" s="632"/>
      <c r="V303" s="633"/>
      <c r="W303" s="631"/>
      <c r="X303" s="632"/>
      <c r="Y303" s="632"/>
      <c r="Z303" s="633"/>
      <c r="AA303" s="631"/>
      <c r="AB303" s="632"/>
      <c r="AC303" s="632"/>
      <c r="AD303" s="632"/>
      <c r="AE303" s="632"/>
      <c r="AF303" s="645"/>
      <c r="AG303" s="639"/>
      <c r="AH303" s="640"/>
      <c r="AI303" s="640"/>
      <c r="AJ303" s="640"/>
      <c r="AK303" s="640"/>
      <c r="AL303" s="640"/>
      <c r="AM303" s="640"/>
      <c r="AN303" s="640"/>
      <c r="AO303" s="640"/>
      <c r="AP303" s="641"/>
      <c r="AQ303" s="4"/>
      <c r="AR303" s="5"/>
      <c r="AS303" s="5"/>
      <c r="BS303" s="3"/>
      <c r="BT303" s="3"/>
    </row>
    <row r="304" spans="1:72" ht="15.75" customHeight="1">
      <c r="A304" s="3"/>
      <c r="B304" s="3"/>
      <c r="C304" s="639">
        <f>IF('冷凍サイクル別省エネ効果'!$B$7="","",'冷凍サイクル別省エネ効果'!$B$7)</f>
      </c>
      <c r="D304" s="640"/>
      <c r="E304" s="640"/>
      <c r="F304" s="640"/>
      <c r="G304" s="665" t="s">
        <v>319</v>
      </c>
      <c r="H304" s="666"/>
      <c r="I304" s="666"/>
      <c r="J304" s="666"/>
      <c r="K304" s="666"/>
      <c r="L304" s="666"/>
      <c r="M304" s="666"/>
      <c r="N304" s="666"/>
      <c r="O304" s="666"/>
      <c r="P304" s="666"/>
      <c r="Q304" s="666"/>
      <c r="R304" s="667"/>
      <c r="S304" s="656">
        <f>IF('冷凍サイクル別省エネ効果'!AI8="",0,IF($H$279="I，P，K，L，Mのいずれか確認","「N」を確認",IF($H$279=0,0,($I$276-$M$276)*10^6/($I$277*3600)*(($V$276*1)+$AD$276)*$AI$276)))</f>
        <v>0</v>
      </c>
      <c r="T304" s="626"/>
      <c r="U304" s="626"/>
      <c r="V304" s="627"/>
      <c r="W304" s="625">
        <f>IF('冷凍サイクル別省エネ効果'!AI8="",0,IF($H$279="I，P，K，L，Mのいずれか確認","「N」を確認",$H$279))</f>
        <v>0</v>
      </c>
      <c r="X304" s="626"/>
      <c r="Y304" s="626"/>
      <c r="Z304" s="627"/>
      <c r="AA304" s="625">
        <f>IF(AND(S304=0,W304=0),0,IF('冷凍サイクル別省エネ効果'!AI8="","",IF(OR(S304="「N」を確認",W304="「N」を確認"),"「N」を確認",S304-W304)))</f>
        <v>0</v>
      </c>
      <c r="AB304" s="626"/>
      <c r="AC304" s="626"/>
      <c r="AD304" s="626"/>
      <c r="AE304" s="626"/>
      <c r="AF304" s="637"/>
      <c r="AG304" s="639"/>
      <c r="AH304" s="640"/>
      <c r="AI304" s="640"/>
      <c r="AJ304" s="640"/>
      <c r="AK304" s="640"/>
      <c r="AL304" s="640"/>
      <c r="AM304" s="640"/>
      <c r="AN304" s="640"/>
      <c r="AO304" s="640"/>
      <c r="AP304" s="641"/>
      <c r="AQ304" s="4"/>
      <c r="AR304" s="5"/>
      <c r="AS304" s="5"/>
      <c r="BS304" s="3"/>
      <c r="BT304" s="3"/>
    </row>
    <row r="305" spans="1:72" ht="15.75" customHeight="1">
      <c r="A305" s="3"/>
      <c r="B305" s="3"/>
      <c r="C305" s="639"/>
      <c r="D305" s="640"/>
      <c r="E305" s="640"/>
      <c r="F305" s="640"/>
      <c r="G305" s="665"/>
      <c r="H305" s="666"/>
      <c r="I305" s="666"/>
      <c r="J305" s="666"/>
      <c r="K305" s="666"/>
      <c r="L305" s="666"/>
      <c r="M305" s="666"/>
      <c r="N305" s="666"/>
      <c r="O305" s="666"/>
      <c r="P305" s="666"/>
      <c r="Q305" s="666"/>
      <c r="R305" s="667"/>
      <c r="S305" s="657"/>
      <c r="T305" s="632"/>
      <c r="U305" s="632"/>
      <c r="V305" s="633"/>
      <c r="W305" s="631"/>
      <c r="X305" s="632"/>
      <c r="Y305" s="632"/>
      <c r="Z305" s="633"/>
      <c r="AA305" s="631"/>
      <c r="AB305" s="632"/>
      <c r="AC305" s="632"/>
      <c r="AD305" s="632"/>
      <c r="AE305" s="632"/>
      <c r="AF305" s="645"/>
      <c r="AG305" s="639"/>
      <c r="AH305" s="640"/>
      <c r="AI305" s="640"/>
      <c r="AJ305" s="640"/>
      <c r="AK305" s="640"/>
      <c r="AL305" s="640"/>
      <c r="AM305" s="640"/>
      <c r="AN305" s="640"/>
      <c r="AO305" s="640"/>
      <c r="AP305" s="641"/>
      <c r="AQ305" s="5"/>
      <c r="AR305" s="5"/>
      <c r="AS305" s="5"/>
      <c r="BS305" s="3"/>
      <c r="BT305" s="3"/>
    </row>
    <row r="306" spans="1:70" ht="15.75" customHeight="1">
      <c r="A306" s="3"/>
      <c r="B306" s="3"/>
      <c r="C306" s="639">
        <f>IF('冷凍サイクル別省エネ効果'!$B$9="","",'冷凍サイクル別省エネ効果'!$B$9)</f>
      </c>
      <c r="D306" s="640"/>
      <c r="E306" s="640"/>
      <c r="F306" s="640"/>
      <c r="G306" s="662" t="s">
        <v>320</v>
      </c>
      <c r="H306" s="663"/>
      <c r="I306" s="663"/>
      <c r="J306" s="663"/>
      <c r="K306" s="663"/>
      <c r="L306" s="663"/>
      <c r="M306" s="663"/>
      <c r="N306" s="663"/>
      <c r="O306" s="663"/>
      <c r="P306" s="663"/>
      <c r="Q306" s="663"/>
      <c r="R306" s="664"/>
      <c r="S306" s="656">
        <f>'B　換気熱遮断装置　'!P19</f>
        <v>0</v>
      </c>
      <c r="T306" s="626"/>
      <c r="U306" s="626"/>
      <c r="V306" s="627"/>
      <c r="W306" s="625">
        <f>'B　換気熱遮断装置　'!X19</f>
        <v>0</v>
      </c>
      <c r="X306" s="626"/>
      <c r="Y306" s="626"/>
      <c r="Z306" s="627"/>
      <c r="AA306" s="625">
        <f>IF(AND(C306="",NOT(S306-W306=0)),"事業導入が選択されていません。要：確認",IF(S214=0,0,S306-W306))</f>
        <v>0</v>
      </c>
      <c r="AB306" s="626"/>
      <c r="AC306" s="626"/>
      <c r="AD306" s="626"/>
      <c r="AE306" s="626"/>
      <c r="AF306" s="637"/>
      <c r="AG306" s="639"/>
      <c r="AH306" s="640"/>
      <c r="AI306" s="640"/>
      <c r="AJ306" s="640"/>
      <c r="AK306" s="640"/>
      <c r="AL306" s="640"/>
      <c r="AM306" s="640"/>
      <c r="AN306" s="640"/>
      <c r="AO306" s="640"/>
      <c r="AP306" s="641"/>
      <c r="BR306" s="6"/>
    </row>
    <row r="307" spans="1:70" ht="15.75" customHeight="1">
      <c r="A307" s="3"/>
      <c r="B307" s="3"/>
      <c r="C307" s="639"/>
      <c r="D307" s="640"/>
      <c r="E307" s="640"/>
      <c r="F307" s="640"/>
      <c r="G307" s="662"/>
      <c r="H307" s="663"/>
      <c r="I307" s="663"/>
      <c r="J307" s="663"/>
      <c r="K307" s="663"/>
      <c r="L307" s="663"/>
      <c r="M307" s="663"/>
      <c r="N307" s="663"/>
      <c r="O307" s="663"/>
      <c r="P307" s="663"/>
      <c r="Q307" s="663"/>
      <c r="R307" s="664"/>
      <c r="S307" s="657"/>
      <c r="T307" s="632"/>
      <c r="U307" s="632"/>
      <c r="V307" s="633"/>
      <c r="W307" s="631"/>
      <c r="X307" s="632"/>
      <c r="Y307" s="632"/>
      <c r="Z307" s="633"/>
      <c r="AA307" s="631"/>
      <c r="AB307" s="632"/>
      <c r="AC307" s="632"/>
      <c r="AD307" s="632"/>
      <c r="AE307" s="632"/>
      <c r="AF307" s="645"/>
      <c r="AG307" s="639"/>
      <c r="AH307" s="640"/>
      <c r="AI307" s="640"/>
      <c r="AJ307" s="640"/>
      <c r="AK307" s="640"/>
      <c r="AL307" s="640"/>
      <c r="AM307" s="640"/>
      <c r="AN307" s="640"/>
      <c r="AO307" s="640"/>
      <c r="AP307" s="641"/>
      <c r="BR307" s="6"/>
    </row>
    <row r="308" spans="1:70" ht="15.75" customHeight="1">
      <c r="A308" s="3"/>
      <c r="B308" s="3"/>
      <c r="C308" s="639">
        <f>IF('冷凍サイクル別省エネ効果'!$B$10="","",'冷凍サイクル別省エネ効果'!$B$10)</f>
      </c>
      <c r="D308" s="640"/>
      <c r="E308" s="640"/>
      <c r="F308" s="640"/>
      <c r="G308" s="355" t="s">
        <v>308</v>
      </c>
      <c r="H308" s="654"/>
      <c r="I308" s="654"/>
      <c r="J308" s="654"/>
      <c r="K308" s="654"/>
      <c r="L308" s="654"/>
      <c r="M308" s="654"/>
      <c r="N308" s="654"/>
      <c r="O308" s="654"/>
      <c r="P308" s="654"/>
      <c r="Q308" s="654"/>
      <c r="R308" s="655"/>
      <c r="S308" s="656">
        <f>'Ｃ　庫内ファンインバーター'!P21</f>
        <v>0</v>
      </c>
      <c r="T308" s="626"/>
      <c r="U308" s="626"/>
      <c r="V308" s="627"/>
      <c r="W308" s="625">
        <f>'Ｃ　庫内ファンインバーター'!X21</f>
        <v>0</v>
      </c>
      <c r="X308" s="626"/>
      <c r="Y308" s="626"/>
      <c r="Z308" s="627"/>
      <c r="AA308" s="625">
        <f>IF(AND(C308="",NOT(S308-W308=0)),"事業導入が選択されていません。要：確認",IF(S215=0,0,S308-W308))</f>
        <v>0</v>
      </c>
      <c r="AB308" s="626"/>
      <c r="AC308" s="626"/>
      <c r="AD308" s="626"/>
      <c r="AE308" s="626"/>
      <c r="AF308" s="637"/>
      <c r="AG308" s="639"/>
      <c r="AH308" s="640"/>
      <c r="AI308" s="640"/>
      <c r="AJ308" s="640"/>
      <c r="AK308" s="640"/>
      <c r="AL308" s="640"/>
      <c r="AM308" s="640"/>
      <c r="AN308" s="640"/>
      <c r="AO308" s="640"/>
      <c r="AP308" s="641"/>
      <c r="BR308" s="6"/>
    </row>
    <row r="309" spans="1:70" ht="15.75" customHeight="1">
      <c r="A309" s="3"/>
      <c r="B309" s="3"/>
      <c r="C309" s="639"/>
      <c r="D309" s="640"/>
      <c r="E309" s="640"/>
      <c r="F309" s="640"/>
      <c r="G309" s="355"/>
      <c r="H309" s="654"/>
      <c r="I309" s="654"/>
      <c r="J309" s="654"/>
      <c r="K309" s="654"/>
      <c r="L309" s="654"/>
      <c r="M309" s="654"/>
      <c r="N309" s="654"/>
      <c r="O309" s="654"/>
      <c r="P309" s="654"/>
      <c r="Q309" s="654"/>
      <c r="R309" s="655"/>
      <c r="S309" s="657"/>
      <c r="T309" s="632"/>
      <c r="U309" s="632"/>
      <c r="V309" s="633"/>
      <c r="W309" s="631"/>
      <c r="X309" s="632"/>
      <c r="Y309" s="632"/>
      <c r="Z309" s="633"/>
      <c r="AA309" s="631"/>
      <c r="AB309" s="632"/>
      <c r="AC309" s="632"/>
      <c r="AD309" s="632"/>
      <c r="AE309" s="632"/>
      <c r="AF309" s="645"/>
      <c r="AG309" s="639"/>
      <c r="AH309" s="640"/>
      <c r="AI309" s="640"/>
      <c r="AJ309" s="640"/>
      <c r="AK309" s="640"/>
      <c r="AL309" s="640"/>
      <c r="AM309" s="640"/>
      <c r="AN309" s="640"/>
      <c r="AO309" s="640"/>
      <c r="AP309" s="641"/>
      <c r="BR309" s="6"/>
    </row>
    <row r="310" spans="1:70" ht="15.75" customHeight="1">
      <c r="A310" s="3"/>
      <c r="B310" s="3"/>
      <c r="C310" s="639">
        <f>IF('冷凍サイクル別省エネ効果'!$B$11="","",'冷凍サイクル別省エネ効果'!$B$11)</f>
      </c>
      <c r="D310" s="640"/>
      <c r="E310" s="640"/>
      <c r="F310" s="640"/>
      <c r="G310" s="658" t="s">
        <v>309</v>
      </c>
      <c r="H310" s="659"/>
      <c r="I310" s="659"/>
      <c r="J310" s="659"/>
      <c r="K310" s="659"/>
      <c r="L310" s="659"/>
      <c r="M310" s="659"/>
      <c r="N310" s="659"/>
      <c r="O310" s="659"/>
      <c r="P310" s="659"/>
      <c r="Q310" s="659"/>
      <c r="R310" s="660"/>
      <c r="S310" s="656">
        <f>'Ｄ　庫外補機インバーター'!Q21</f>
        <v>0</v>
      </c>
      <c r="T310" s="626"/>
      <c r="U310" s="626"/>
      <c r="V310" s="627"/>
      <c r="W310" s="625">
        <f>'Ｄ　庫外補機インバーター'!Y21</f>
        <v>0</v>
      </c>
      <c r="X310" s="626"/>
      <c r="Y310" s="626"/>
      <c r="Z310" s="627"/>
      <c r="AA310" s="625">
        <f>IF(AND(C310="",NOT(S310-W310=0)),"事業導入が選択されていません。要：確認",IF(S216=0,0,S310-W310))</f>
        <v>0</v>
      </c>
      <c r="AB310" s="626"/>
      <c r="AC310" s="626"/>
      <c r="AD310" s="626"/>
      <c r="AE310" s="626"/>
      <c r="AF310" s="637"/>
      <c r="AG310" s="639"/>
      <c r="AH310" s="640"/>
      <c r="AI310" s="640"/>
      <c r="AJ310" s="640"/>
      <c r="AK310" s="640"/>
      <c r="AL310" s="640"/>
      <c r="AM310" s="640"/>
      <c r="AN310" s="640"/>
      <c r="AO310" s="640"/>
      <c r="AP310" s="641"/>
      <c r="BR310" s="6"/>
    </row>
    <row r="311" spans="1:70" ht="15.75" customHeight="1">
      <c r="A311" s="3"/>
      <c r="B311" s="3"/>
      <c r="C311" s="639"/>
      <c r="D311" s="640"/>
      <c r="E311" s="640"/>
      <c r="F311" s="640"/>
      <c r="G311" s="658"/>
      <c r="H311" s="659"/>
      <c r="I311" s="659"/>
      <c r="J311" s="659"/>
      <c r="K311" s="659"/>
      <c r="L311" s="659"/>
      <c r="M311" s="659"/>
      <c r="N311" s="659"/>
      <c r="O311" s="659"/>
      <c r="P311" s="659"/>
      <c r="Q311" s="659"/>
      <c r="R311" s="660"/>
      <c r="S311" s="657"/>
      <c r="T311" s="632"/>
      <c r="U311" s="632"/>
      <c r="V311" s="633"/>
      <c r="W311" s="631"/>
      <c r="X311" s="632"/>
      <c r="Y311" s="632"/>
      <c r="Z311" s="633"/>
      <c r="AA311" s="631"/>
      <c r="AB311" s="632"/>
      <c r="AC311" s="632"/>
      <c r="AD311" s="632"/>
      <c r="AE311" s="632"/>
      <c r="AF311" s="645"/>
      <c r="AG311" s="639"/>
      <c r="AH311" s="640"/>
      <c r="AI311" s="640"/>
      <c r="AJ311" s="640"/>
      <c r="AK311" s="640"/>
      <c r="AL311" s="640"/>
      <c r="AM311" s="640"/>
      <c r="AN311" s="640"/>
      <c r="AO311" s="640"/>
      <c r="AP311" s="641"/>
      <c r="BR311" s="6"/>
    </row>
    <row r="312" spans="1:70" ht="15.75" customHeight="1">
      <c r="A312" s="3"/>
      <c r="B312" s="3"/>
      <c r="C312" s="648" t="s">
        <v>132</v>
      </c>
      <c r="D312" s="649"/>
      <c r="E312" s="649"/>
      <c r="F312" s="649"/>
      <c r="G312" s="649"/>
      <c r="H312" s="649"/>
      <c r="I312" s="649"/>
      <c r="J312" s="649"/>
      <c r="K312" s="649"/>
      <c r="L312" s="649"/>
      <c r="M312" s="649"/>
      <c r="N312" s="649"/>
      <c r="O312" s="649"/>
      <c r="P312" s="649"/>
      <c r="Q312" s="649"/>
      <c r="R312" s="650"/>
      <c r="S312" s="656" t="e">
        <f>SUM(S302,S306:V311)</f>
        <v>#VALUE!</v>
      </c>
      <c r="T312" s="626"/>
      <c r="U312" s="626"/>
      <c r="V312" s="627"/>
      <c r="W312" s="625">
        <f>IF('冷凍サイクル別省エネ効果'!B7="○",SUM('A　圧縮機・補機'!W304:Z311),SUM(W302:Z311))</f>
        <v>0</v>
      </c>
      <c r="X312" s="626"/>
      <c r="Y312" s="626"/>
      <c r="Z312" s="627"/>
      <c r="AA312" s="625" t="e">
        <f>IF(AND(NOT(AA302="事業導入が選択されていません。要：確認"),NOT(AA304="事業導入が選択されていません。要：確認"),NOT(AA306="事業導入が選択されていません。要：確認"),NOT(AA308="事業導入が選択されていません。要：確認"),NOT(AA310="事業導入が選択されていません。要：確認")),SUM(AA302:AF311),"事業導入と各計算根拠を確認願います。")</f>
        <v>#VALUE!</v>
      </c>
      <c r="AB312" s="626"/>
      <c r="AC312" s="626"/>
      <c r="AD312" s="626"/>
      <c r="AE312" s="626"/>
      <c r="AF312" s="637"/>
      <c r="AG312" s="639"/>
      <c r="AH312" s="640"/>
      <c r="AI312" s="640"/>
      <c r="AJ312" s="640"/>
      <c r="AK312" s="640"/>
      <c r="AL312" s="640"/>
      <c r="AM312" s="640"/>
      <c r="AN312" s="640"/>
      <c r="AO312" s="640"/>
      <c r="AP312" s="641"/>
      <c r="BR312" s="6"/>
    </row>
    <row r="313" spans="1:70" ht="15.75" customHeight="1" thickBot="1">
      <c r="A313" s="3"/>
      <c r="B313" s="3"/>
      <c r="C313" s="651"/>
      <c r="D313" s="652"/>
      <c r="E313" s="652"/>
      <c r="F313" s="652"/>
      <c r="G313" s="652"/>
      <c r="H313" s="652"/>
      <c r="I313" s="652"/>
      <c r="J313" s="652"/>
      <c r="K313" s="652"/>
      <c r="L313" s="652"/>
      <c r="M313" s="652"/>
      <c r="N313" s="652"/>
      <c r="O313" s="652"/>
      <c r="P313" s="652"/>
      <c r="Q313" s="652"/>
      <c r="R313" s="653"/>
      <c r="S313" s="661"/>
      <c r="T313" s="629"/>
      <c r="U313" s="629"/>
      <c r="V313" s="630"/>
      <c r="W313" s="628"/>
      <c r="X313" s="629"/>
      <c r="Y313" s="629"/>
      <c r="Z313" s="630"/>
      <c r="AA313" s="628"/>
      <c r="AB313" s="629"/>
      <c r="AC313" s="629"/>
      <c r="AD313" s="629"/>
      <c r="AE313" s="629"/>
      <c r="AF313" s="638"/>
      <c r="AG313" s="642"/>
      <c r="AH313" s="643"/>
      <c r="AI313" s="643"/>
      <c r="AJ313" s="643"/>
      <c r="AK313" s="643"/>
      <c r="AL313" s="643"/>
      <c r="AM313" s="643"/>
      <c r="AN313" s="643"/>
      <c r="AO313" s="643"/>
      <c r="AP313" s="644"/>
      <c r="BR313" s="6"/>
    </row>
  </sheetData>
  <sheetProtection/>
  <mergeCells count="725">
    <mergeCell ref="Y201:AP202"/>
    <mergeCell ref="AE268:AP268"/>
    <mergeCell ref="AF92:AP97"/>
    <mergeCell ref="AF85:AP91"/>
    <mergeCell ref="AA147:AP151"/>
    <mergeCell ref="AA152:AP155"/>
    <mergeCell ref="AN112:AP113"/>
    <mergeCell ref="AC105:AE105"/>
    <mergeCell ref="AC91:AE91"/>
    <mergeCell ref="AC106:AE110"/>
    <mergeCell ref="Y120:AP122"/>
    <mergeCell ref="P286:R286"/>
    <mergeCell ref="T286:V286"/>
    <mergeCell ref="X286:AC286"/>
    <mergeCell ref="Z258:AB258"/>
    <mergeCell ref="AC276:AC277"/>
    <mergeCell ref="Y276:Y277"/>
    <mergeCell ref="Z276:AB277"/>
    <mergeCell ref="T276:U277"/>
    <mergeCell ref="P264:R264"/>
    <mergeCell ref="X264:X265"/>
    <mergeCell ref="L264:N264"/>
    <mergeCell ref="C196:D210"/>
    <mergeCell ref="G221:O222"/>
    <mergeCell ref="S221:U222"/>
    <mergeCell ref="E203:F203"/>
    <mergeCell ref="S215:U215"/>
    <mergeCell ref="S209:U209"/>
    <mergeCell ref="E200:F200"/>
    <mergeCell ref="E204:F204"/>
    <mergeCell ref="E206:F206"/>
    <mergeCell ref="V58:X59"/>
    <mergeCell ref="V62:X63"/>
    <mergeCell ref="AB62:AD63"/>
    <mergeCell ref="AB60:AD61"/>
    <mergeCell ref="Y58:AA59"/>
    <mergeCell ref="Y60:AA61"/>
    <mergeCell ref="Y62:AA63"/>
    <mergeCell ref="AB58:AD59"/>
    <mergeCell ref="E187:F187"/>
    <mergeCell ref="AN174:AP175"/>
    <mergeCell ref="Y115:AP115"/>
    <mergeCell ref="AA142:AP142"/>
    <mergeCell ref="X167:Z167"/>
    <mergeCell ref="AK174:AM175"/>
    <mergeCell ref="V116:X116"/>
    <mergeCell ref="V117:X117"/>
    <mergeCell ref="V124:X125"/>
    <mergeCell ref="V126:X127"/>
    <mergeCell ref="V120:X121"/>
    <mergeCell ref="E194:F194"/>
    <mergeCell ref="E191:F191"/>
    <mergeCell ref="E192:F192"/>
    <mergeCell ref="E193:F193"/>
    <mergeCell ref="Y214:AP214"/>
    <mergeCell ref="V204:X205"/>
    <mergeCell ref="V196:X197"/>
    <mergeCell ref="G224:AL225"/>
    <mergeCell ref="S207:U207"/>
    <mergeCell ref="V220:X220"/>
    <mergeCell ref="V221:X222"/>
    <mergeCell ref="S208:U208"/>
    <mergeCell ref="G207:G209"/>
    <mergeCell ref="AC210:AP210"/>
    <mergeCell ref="V213:X213"/>
    <mergeCell ref="V210:X212"/>
    <mergeCell ref="V203:X203"/>
    <mergeCell ref="V194:X195"/>
    <mergeCell ref="V200:X201"/>
    <mergeCell ref="V198:X199"/>
    <mergeCell ref="E220:F220"/>
    <mergeCell ref="AL276:AL277"/>
    <mergeCell ref="AJ250:AL250"/>
    <mergeCell ref="AF249:AL249"/>
    <mergeCell ref="AK242:AM243"/>
    <mergeCell ref="C242:AJ243"/>
    <mergeCell ref="F249:F250"/>
    <mergeCell ref="H249:K249"/>
    <mergeCell ref="I276:K276"/>
    <mergeCell ref="Y221:AP221"/>
    <mergeCell ref="I277:K277"/>
    <mergeCell ref="H270:V270"/>
    <mergeCell ref="H271:V271"/>
    <mergeCell ref="V276:X277"/>
    <mergeCell ref="M276:O276"/>
    <mergeCell ref="H272:H273"/>
    <mergeCell ref="I272:AL273"/>
    <mergeCell ref="Y218:AP218"/>
    <mergeCell ref="Y223:AA223"/>
    <mergeCell ref="AC93:AE93"/>
    <mergeCell ref="Y97:Z97"/>
    <mergeCell ref="AA97:AB97"/>
    <mergeCell ref="AC94:AE94"/>
    <mergeCell ref="AC97:AE97"/>
    <mergeCell ref="Y99:Z99"/>
    <mergeCell ref="AA99:AB99"/>
    <mergeCell ref="AC99:AE99"/>
    <mergeCell ref="AH58:AJ59"/>
    <mergeCell ref="AE58:AG59"/>
    <mergeCell ref="AH60:AJ61"/>
    <mergeCell ref="AC89:AE89"/>
    <mergeCell ref="AE60:AG61"/>
    <mergeCell ref="AH71:AJ71"/>
    <mergeCell ref="AH62:AJ63"/>
    <mergeCell ref="AB66:AD67"/>
    <mergeCell ref="AB71:AD71"/>
    <mergeCell ref="AE62:AG63"/>
    <mergeCell ref="V191:X191"/>
    <mergeCell ref="W86:X86"/>
    <mergeCell ref="V66:X67"/>
    <mergeCell ref="X143:Z143"/>
    <mergeCell ref="V166:W166"/>
    <mergeCell ref="X166:Z166"/>
    <mergeCell ref="Y185:AP186"/>
    <mergeCell ref="V130:X131"/>
    <mergeCell ref="W97:X97"/>
    <mergeCell ref="Y89:Z89"/>
    <mergeCell ref="N58:O59"/>
    <mergeCell ref="P58:R59"/>
    <mergeCell ref="S58:U59"/>
    <mergeCell ref="P64:R65"/>
    <mergeCell ref="S64:U65"/>
    <mergeCell ref="S62:U63"/>
    <mergeCell ref="P60:R61"/>
    <mergeCell ref="P62:R63"/>
    <mergeCell ref="S60:U61"/>
    <mergeCell ref="V60:X61"/>
    <mergeCell ref="Y66:AA67"/>
    <mergeCell ref="S66:U67"/>
    <mergeCell ref="P66:R67"/>
    <mergeCell ref="AE264:AG265"/>
    <mergeCell ref="G227:AN231"/>
    <mergeCell ref="Y264:AD265"/>
    <mergeCell ref="L249:L250"/>
    <mergeCell ref="H265:W265"/>
    <mergeCell ref="V258:X258"/>
    <mergeCell ref="H264:J264"/>
    <mergeCell ref="Q258:T258"/>
    <mergeCell ref="M258:O258"/>
    <mergeCell ref="G234:AN234"/>
    <mergeCell ref="Y215:AP215"/>
    <mergeCell ref="V206:X209"/>
    <mergeCell ref="G220:R220"/>
    <mergeCell ref="Y213:AP213"/>
    <mergeCell ref="Y211:AP212"/>
    <mergeCell ref="Y207:AP207"/>
    <mergeCell ref="V214:X217"/>
    <mergeCell ref="S214:U214"/>
    <mergeCell ref="S216:U216"/>
    <mergeCell ref="S217:U217"/>
    <mergeCell ref="H56:I56"/>
    <mergeCell ref="AI276:AK277"/>
    <mergeCell ref="V57:X57"/>
    <mergeCell ref="AB57:AD57"/>
    <mergeCell ref="V64:X65"/>
    <mergeCell ref="AH64:AJ65"/>
    <mergeCell ref="AB64:AD65"/>
    <mergeCell ref="AE64:AG65"/>
    <mergeCell ref="Y64:AA65"/>
    <mergeCell ref="W270:W271"/>
    <mergeCell ref="C53:O53"/>
    <mergeCell ref="P53:X53"/>
    <mergeCell ref="C55:D55"/>
    <mergeCell ref="C54:D54"/>
    <mergeCell ref="V55:X55"/>
    <mergeCell ref="H54:I54"/>
    <mergeCell ref="N54:O54"/>
    <mergeCell ref="H55:I55"/>
    <mergeCell ref="N55:O55"/>
    <mergeCell ref="S55:U55"/>
    <mergeCell ref="Y56:AA56"/>
    <mergeCell ref="Y57:AA57"/>
    <mergeCell ref="AB56:AD56"/>
    <mergeCell ref="AH57:AJ57"/>
    <mergeCell ref="AE57:AG57"/>
    <mergeCell ref="AN1:AP2"/>
    <mergeCell ref="AN50:AP51"/>
    <mergeCell ref="O3:AL3"/>
    <mergeCell ref="AK1:AM2"/>
    <mergeCell ref="B1:AJ2"/>
    <mergeCell ref="AK50:AM51"/>
    <mergeCell ref="B50:AJ51"/>
    <mergeCell ref="Q26:R26"/>
    <mergeCell ref="D26:P26"/>
    <mergeCell ref="S26:AH26"/>
    <mergeCell ref="J58:M59"/>
    <mergeCell ref="H57:I57"/>
    <mergeCell ref="M249:AA249"/>
    <mergeCell ref="E196:F196"/>
    <mergeCell ref="E198:F198"/>
    <mergeCell ref="E223:F223"/>
    <mergeCell ref="V223:X223"/>
    <mergeCell ref="E221:F222"/>
    <mergeCell ref="E213:F213"/>
    <mergeCell ref="E210:F210"/>
    <mergeCell ref="M294:O294"/>
    <mergeCell ref="R294:T294"/>
    <mergeCell ref="H283:AP283"/>
    <mergeCell ref="H284:AP284"/>
    <mergeCell ref="H286:J286"/>
    <mergeCell ref="L286:N286"/>
    <mergeCell ref="AE294:AK294"/>
    <mergeCell ref="H294:J294"/>
    <mergeCell ref="H291:AP291"/>
    <mergeCell ref="V294:X294"/>
    <mergeCell ref="J60:M61"/>
    <mergeCell ref="N60:O61"/>
    <mergeCell ref="J62:M63"/>
    <mergeCell ref="N62:O63"/>
    <mergeCell ref="J64:M65"/>
    <mergeCell ref="N64:O65"/>
    <mergeCell ref="J66:M67"/>
    <mergeCell ref="N66:O67"/>
    <mergeCell ref="B60:B61"/>
    <mergeCell ref="C60:D61"/>
    <mergeCell ref="E60:G61"/>
    <mergeCell ref="H60:I61"/>
    <mergeCell ref="B58:B59"/>
    <mergeCell ref="C58:D59"/>
    <mergeCell ref="E58:G59"/>
    <mergeCell ref="H58:I59"/>
    <mergeCell ref="B62:B63"/>
    <mergeCell ref="C62:D63"/>
    <mergeCell ref="E62:G63"/>
    <mergeCell ref="H62:I63"/>
    <mergeCell ref="B66:B67"/>
    <mergeCell ref="C66:D67"/>
    <mergeCell ref="E66:G67"/>
    <mergeCell ref="H66:I67"/>
    <mergeCell ref="B64:B65"/>
    <mergeCell ref="C64:D65"/>
    <mergeCell ref="E64:G65"/>
    <mergeCell ref="H64:I65"/>
    <mergeCell ref="J68:M69"/>
    <mergeCell ref="AB68:AD69"/>
    <mergeCell ref="AE68:AG69"/>
    <mergeCell ref="B68:B69"/>
    <mergeCell ref="C68:D69"/>
    <mergeCell ref="E68:G69"/>
    <mergeCell ref="H68:I69"/>
    <mergeCell ref="N68:O69"/>
    <mergeCell ref="P68:R69"/>
    <mergeCell ref="S68:U69"/>
    <mergeCell ref="E70:G70"/>
    <mergeCell ref="V70:X70"/>
    <mergeCell ref="AE70:AG70"/>
    <mergeCell ref="W87:X87"/>
    <mergeCell ref="Y86:Z86"/>
    <mergeCell ref="AF80:AP80"/>
    <mergeCell ref="AC81:AE81"/>
    <mergeCell ref="Y87:Z87"/>
    <mergeCell ref="AA85:AB85"/>
    <mergeCell ref="AC86:AE86"/>
    <mergeCell ref="AA89:AB89"/>
    <mergeCell ref="V68:X69"/>
    <mergeCell ref="AC90:AE90"/>
    <mergeCell ref="Y82:Z82"/>
    <mergeCell ref="AC82:AE82"/>
    <mergeCell ref="Y83:Z83"/>
    <mergeCell ref="AC83:AE83"/>
    <mergeCell ref="AC87:AE87"/>
    <mergeCell ref="AA86:AB86"/>
    <mergeCell ref="Y88:Z88"/>
    <mergeCell ref="W91:X91"/>
    <mergeCell ref="Y91:Z91"/>
    <mergeCell ref="AA91:AB91"/>
    <mergeCell ref="W90:X90"/>
    <mergeCell ref="Y90:Z90"/>
    <mergeCell ref="AA90:AB90"/>
    <mergeCell ref="W92:X92"/>
    <mergeCell ref="Y92:Z92"/>
    <mergeCell ref="AA92:AB92"/>
    <mergeCell ref="AC92:AE92"/>
    <mergeCell ref="W93:X93"/>
    <mergeCell ref="Y93:Z93"/>
    <mergeCell ref="AA93:AB93"/>
    <mergeCell ref="AC95:AE95"/>
    <mergeCell ref="W95:X95"/>
    <mergeCell ref="Y95:Z95"/>
    <mergeCell ref="AA95:AB95"/>
    <mergeCell ref="W94:X94"/>
    <mergeCell ref="Y94:Z94"/>
    <mergeCell ref="AA94:AB94"/>
    <mergeCell ref="W96:X96"/>
    <mergeCell ref="Y96:Z96"/>
    <mergeCell ref="AA96:AB96"/>
    <mergeCell ref="AC96:AE96"/>
    <mergeCell ref="AA100:AB100"/>
    <mergeCell ref="AC100:AE100"/>
    <mergeCell ref="W98:X98"/>
    <mergeCell ref="Y98:Z98"/>
    <mergeCell ref="AA98:AB98"/>
    <mergeCell ref="AC98:AE98"/>
    <mergeCell ref="Y102:Z102"/>
    <mergeCell ref="AA102:AB102"/>
    <mergeCell ref="AC102:AE102"/>
    <mergeCell ref="W99:X99"/>
    <mergeCell ref="Y101:Z101"/>
    <mergeCell ref="AA101:AB101"/>
    <mergeCell ref="AC101:AE101"/>
    <mergeCell ref="W101:X101"/>
    <mergeCell ref="W100:X100"/>
    <mergeCell ref="Y100:Z100"/>
    <mergeCell ref="Y103:Z103"/>
    <mergeCell ref="AA103:AB103"/>
    <mergeCell ref="AC103:AE103"/>
    <mergeCell ref="W104:X104"/>
    <mergeCell ref="Y104:Z104"/>
    <mergeCell ref="AA104:AB104"/>
    <mergeCell ref="W103:X103"/>
    <mergeCell ref="AC104:AE104"/>
    <mergeCell ref="B106:B110"/>
    <mergeCell ref="C104:M104"/>
    <mergeCell ref="T104:V104"/>
    <mergeCell ref="C115:O115"/>
    <mergeCell ref="P115:X115"/>
    <mergeCell ref="C116:D116"/>
    <mergeCell ref="H116:I116"/>
    <mergeCell ref="N116:O116"/>
    <mergeCell ref="P116:R116"/>
    <mergeCell ref="C117:D117"/>
    <mergeCell ref="H117:I117"/>
    <mergeCell ref="N117:O117"/>
    <mergeCell ref="S117:U117"/>
    <mergeCell ref="J120:M121"/>
    <mergeCell ref="N120:O121"/>
    <mergeCell ref="P120:R121"/>
    <mergeCell ref="S116:U116"/>
    <mergeCell ref="B120:B121"/>
    <mergeCell ref="C120:D121"/>
    <mergeCell ref="E120:G121"/>
    <mergeCell ref="H120:I121"/>
    <mergeCell ref="J122:M123"/>
    <mergeCell ref="N122:O123"/>
    <mergeCell ref="P122:R123"/>
    <mergeCell ref="S122:U123"/>
    <mergeCell ref="B122:B123"/>
    <mergeCell ref="C122:D123"/>
    <mergeCell ref="E122:G123"/>
    <mergeCell ref="H122:I123"/>
    <mergeCell ref="B124:B125"/>
    <mergeCell ref="C124:D125"/>
    <mergeCell ref="E124:G125"/>
    <mergeCell ref="H124:I125"/>
    <mergeCell ref="J124:M125"/>
    <mergeCell ref="N124:O125"/>
    <mergeCell ref="P124:R125"/>
    <mergeCell ref="S124:U125"/>
    <mergeCell ref="B126:B127"/>
    <mergeCell ref="C126:D127"/>
    <mergeCell ref="E126:G127"/>
    <mergeCell ref="H126:I127"/>
    <mergeCell ref="J126:M127"/>
    <mergeCell ref="N126:O127"/>
    <mergeCell ref="P126:R127"/>
    <mergeCell ref="S126:U127"/>
    <mergeCell ref="B128:B129"/>
    <mergeCell ref="C128:D129"/>
    <mergeCell ref="E128:G129"/>
    <mergeCell ref="H128:I129"/>
    <mergeCell ref="B130:B131"/>
    <mergeCell ref="C130:D131"/>
    <mergeCell ref="E130:G131"/>
    <mergeCell ref="H130:I131"/>
    <mergeCell ref="V134:X138"/>
    <mergeCell ref="N128:O129"/>
    <mergeCell ref="P128:R129"/>
    <mergeCell ref="S128:U129"/>
    <mergeCell ref="N130:O131"/>
    <mergeCell ref="P130:R131"/>
    <mergeCell ref="S130:U131"/>
    <mergeCell ref="V128:X129"/>
    <mergeCell ref="V132:X133"/>
    <mergeCell ref="T146:U146"/>
    <mergeCell ref="E132:G133"/>
    <mergeCell ref="H132:I133"/>
    <mergeCell ref="J132:M133"/>
    <mergeCell ref="C145:M145"/>
    <mergeCell ref="N145:Q145"/>
    <mergeCell ref="B132:D133"/>
    <mergeCell ref="B134:B138"/>
    <mergeCell ref="R142:Z142"/>
    <mergeCell ref="E134:G138"/>
    <mergeCell ref="V149:W149"/>
    <mergeCell ref="X149:Z149"/>
    <mergeCell ref="R144:S144"/>
    <mergeCell ref="T144:U144"/>
    <mergeCell ref="X144:Z144"/>
    <mergeCell ref="X148:Z148"/>
    <mergeCell ref="R147:S147"/>
    <mergeCell ref="T147:U147"/>
    <mergeCell ref="V147:W147"/>
    <mergeCell ref="X147:Z147"/>
    <mergeCell ref="R150:S150"/>
    <mergeCell ref="T150:U150"/>
    <mergeCell ref="V150:W150"/>
    <mergeCell ref="X150:Z150"/>
    <mergeCell ref="R151:S151"/>
    <mergeCell ref="T151:U151"/>
    <mergeCell ref="V151:W151"/>
    <mergeCell ref="X151:Z151"/>
    <mergeCell ref="R152:S152"/>
    <mergeCell ref="T152:U152"/>
    <mergeCell ref="V152:W152"/>
    <mergeCell ref="X152:Z152"/>
    <mergeCell ref="R153:S153"/>
    <mergeCell ref="T153:U153"/>
    <mergeCell ref="V153:W153"/>
    <mergeCell ref="X153:Z153"/>
    <mergeCell ref="R154:S154"/>
    <mergeCell ref="T154:U154"/>
    <mergeCell ref="V154:W154"/>
    <mergeCell ref="X154:Z154"/>
    <mergeCell ref="R155:S155"/>
    <mergeCell ref="T155:U155"/>
    <mergeCell ref="V155:W155"/>
    <mergeCell ref="X155:Z155"/>
    <mergeCell ref="R156:S156"/>
    <mergeCell ref="T156:U156"/>
    <mergeCell ref="V156:W156"/>
    <mergeCell ref="X156:Z156"/>
    <mergeCell ref="R157:S157"/>
    <mergeCell ref="T157:U157"/>
    <mergeCell ref="V157:W157"/>
    <mergeCell ref="X157:Z157"/>
    <mergeCell ref="R158:S158"/>
    <mergeCell ref="T158:U158"/>
    <mergeCell ref="V158:W158"/>
    <mergeCell ref="X158:Z158"/>
    <mergeCell ref="R159:S159"/>
    <mergeCell ref="T159:U159"/>
    <mergeCell ref="V159:W159"/>
    <mergeCell ref="X159:Z159"/>
    <mergeCell ref="R160:S160"/>
    <mergeCell ref="T160:U160"/>
    <mergeCell ref="V160:W160"/>
    <mergeCell ref="X160:Z160"/>
    <mergeCell ref="R161:S161"/>
    <mergeCell ref="T161:U161"/>
    <mergeCell ref="V161:W161"/>
    <mergeCell ref="X161:Z161"/>
    <mergeCell ref="R162:S162"/>
    <mergeCell ref="T162:U162"/>
    <mergeCell ref="V162:W162"/>
    <mergeCell ref="X162:Z162"/>
    <mergeCell ref="R163:S163"/>
    <mergeCell ref="T163:U163"/>
    <mergeCell ref="V163:W163"/>
    <mergeCell ref="X163:Z163"/>
    <mergeCell ref="V165:W165"/>
    <mergeCell ref="X165:Z165"/>
    <mergeCell ref="R164:S164"/>
    <mergeCell ref="T164:U164"/>
    <mergeCell ref="V164:W164"/>
    <mergeCell ref="X164:Z164"/>
    <mergeCell ref="B168:B172"/>
    <mergeCell ref="V178:X179"/>
    <mergeCell ref="C177:R177"/>
    <mergeCell ref="S177:U177"/>
    <mergeCell ref="V177:X177"/>
    <mergeCell ref="E178:F178"/>
    <mergeCell ref="X168:Z172"/>
    <mergeCell ref="C174:AJ175"/>
    <mergeCell ref="C178:D194"/>
    <mergeCell ref="V180:X181"/>
    <mergeCell ref="E180:F180"/>
    <mergeCell ref="Y177:AP177"/>
    <mergeCell ref="E189:F189"/>
    <mergeCell ref="Y188:AP188"/>
    <mergeCell ref="V184:X185"/>
    <mergeCell ref="V182:X183"/>
    <mergeCell ref="V187:X188"/>
    <mergeCell ref="V189:X190"/>
    <mergeCell ref="E182:F182"/>
    <mergeCell ref="E184:F184"/>
    <mergeCell ref="Y216:AP216"/>
    <mergeCell ref="G214:G217"/>
    <mergeCell ref="N85:S85"/>
    <mergeCell ref="AA84:AB84"/>
    <mergeCell ref="AC84:AE84"/>
    <mergeCell ref="AK112:AM113"/>
    <mergeCell ref="B112:AJ113"/>
    <mergeCell ref="N146:Q146"/>
    <mergeCell ref="T145:U145"/>
    <mergeCell ref="X145:Z145"/>
    <mergeCell ref="AA87:AB87"/>
    <mergeCell ref="E72:G76"/>
    <mergeCell ref="W85:X85"/>
    <mergeCell ref="Y85:Z85"/>
    <mergeCell ref="W84:X84"/>
    <mergeCell ref="Y84:Z84"/>
    <mergeCell ref="W80:AE80"/>
    <mergeCell ref="W81:Z81"/>
    <mergeCell ref="AA81:AB81"/>
    <mergeCell ref="T80:V80"/>
    <mergeCell ref="X146:Z146"/>
    <mergeCell ref="R143:U143"/>
    <mergeCell ref="V143:W143"/>
    <mergeCell ref="N88:S88"/>
    <mergeCell ref="N98:S98"/>
    <mergeCell ref="N99:S99"/>
    <mergeCell ref="N100:S100"/>
    <mergeCell ref="N101:S101"/>
    <mergeCell ref="N95:S95"/>
    <mergeCell ref="R146:S146"/>
    <mergeCell ref="N80:S80"/>
    <mergeCell ref="T85:V85"/>
    <mergeCell ref="W82:X82"/>
    <mergeCell ref="N87:S87"/>
    <mergeCell ref="T81:V81"/>
    <mergeCell ref="AB194:AP195"/>
    <mergeCell ref="V148:W148"/>
    <mergeCell ref="R166:S166"/>
    <mergeCell ref="T166:U166"/>
    <mergeCell ref="R165:S165"/>
    <mergeCell ref="T148:U148"/>
    <mergeCell ref="T149:U149"/>
    <mergeCell ref="V192:X192"/>
    <mergeCell ref="V193:X193"/>
    <mergeCell ref="T165:U165"/>
    <mergeCell ref="AB204:AP205"/>
    <mergeCell ref="AB203:AP203"/>
    <mergeCell ref="AA294:AC294"/>
    <mergeCell ref="AD276:AF277"/>
    <mergeCell ref="AN242:AP243"/>
    <mergeCell ref="AE249:AE250"/>
    <mergeCell ref="AF250:AH250"/>
    <mergeCell ref="AG276:AH277"/>
    <mergeCell ref="AM249:AM250"/>
    <mergeCell ref="AO240:AP241"/>
    <mergeCell ref="W302:Z303"/>
    <mergeCell ref="Y208:AP208"/>
    <mergeCell ref="C298:AP299"/>
    <mergeCell ref="C300:F301"/>
    <mergeCell ref="G300:R301"/>
    <mergeCell ref="S301:V301"/>
    <mergeCell ref="W301:Z301"/>
    <mergeCell ref="S300:AF300"/>
    <mergeCell ref="H279:M280"/>
    <mergeCell ref="N279:P280"/>
    <mergeCell ref="AG300:AP301"/>
    <mergeCell ref="AA301:AF301"/>
    <mergeCell ref="AA302:AF303"/>
    <mergeCell ref="AG302:AP303"/>
    <mergeCell ref="H296:M296"/>
    <mergeCell ref="C302:F303"/>
    <mergeCell ref="G302:R303"/>
    <mergeCell ref="S302:V303"/>
    <mergeCell ref="G306:R307"/>
    <mergeCell ref="S306:V307"/>
    <mergeCell ref="W306:Z307"/>
    <mergeCell ref="C304:F305"/>
    <mergeCell ref="G304:R305"/>
    <mergeCell ref="S304:V305"/>
    <mergeCell ref="W304:Z305"/>
    <mergeCell ref="C306:F307"/>
    <mergeCell ref="C312:R313"/>
    <mergeCell ref="C308:F309"/>
    <mergeCell ref="G308:R309"/>
    <mergeCell ref="S308:V309"/>
    <mergeCell ref="C310:F311"/>
    <mergeCell ref="G310:R311"/>
    <mergeCell ref="S310:V311"/>
    <mergeCell ref="S312:V313"/>
    <mergeCell ref="W310:Z311"/>
    <mergeCell ref="AG304:AP305"/>
    <mergeCell ref="AA306:AF307"/>
    <mergeCell ref="AG306:AP307"/>
    <mergeCell ref="AA310:AF311"/>
    <mergeCell ref="AG310:AP311"/>
    <mergeCell ref="AA304:AF305"/>
    <mergeCell ref="AH54:AJ54"/>
    <mergeCell ref="W312:Z313"/>
    <mergeCell ref="W308:Z309"/>
    <mergeCell ref="Y182:AP182"/>
    <mergeCell ref="Y198:AP198"/>
    <mergeCell ref="AA312:AF313"/>
    <mergeCell ref="AG312:AP313"/>
    <mergeCell ref="AA308:AF309"/>
    <mergeCell ref="AG308:AP309"/>
    <mergeCell ref="AN249:AP250"/>
    <mergeCell ref="AH68:AJ69"/>
    <mergeCell ref="AK53:AP53"/>
    <mergeCell ref="Y55:AA55"/>
    <mergeCell ref="P55:R55"/>
    <mergeCell ref="Y54:AG54"/>
    <mergeCell ref="Y53:AJ53"/>
    <mergeCell ref="P54:R54"/>
    <mergeCell ref="S54:U54"/>
    <mergeCell ref="V54:X54"/>
    <mergeCell ref="AH55:AJ55"/>
    <mergeCell ref="E119:G119"/>
    <mergeCell ref="N102:S102"/>
    <mergeCell ref="N103:S103"/>
    <mergeCell ref="N104:S104"/>
    <mergeCell ref="H118:I118"/>
    <mergeCell ref="H119:I119"/>
    <mergeCell ref="N96:S96"/>
    <mergeCell ref="N97:S97"/>
    <mergeCell ref="N90:S90"/>
    <mergeCell ref="N91:S91"/>
    <mergeCell ref="N92:S92"/>
    <mergeCell ref="N93:S93"/>
    <mergeCell ref="N94:S94"/>
    <mergeCell ref="C147:M147"/>
    <mergeCell ref="C146:M146"/>
    <mergeCell ref="C98:M98"/>
    <mergeCell ref="C99:M99"/>
    <mergeCell ref="C100:M100"/>
    <mergeCell ref="C101:M101"/>
    <mergeCell ref="C102:M102"/>
    <mergeCell ref="C103:M103"/>
    <mergeCell ref="J130:M131"/>
    <mergeCell ref="J128:M129"/>
    <mergeCell ref="N89:S89"/>
    <mergeCell ref="W88:X88"/>
    <mergeCell ref="W89:X89"/>
    <mergeCell ref="T86:V86"/>
    <mergeCell ref="T87:V87"/>
    <mergeCell ref="N86:S86"/>
    <mergeCell ref="T93:V93"/>
    <mergeCell ref="AK58:AP64"/>
    <mergeCell ref="AE66:AG67"/>
    <mergeCell ref="AH66:AJ67"/>
    <mergeCell ref="AC85:AE85"/>
    <mergeCell ref="AA88:AB88"/>
    <mergeCell ref="AC88:AE88"/>
    <mergeCell ref="T91:V91"/>
    <mergeCell ref="T92:V92"/>
    <mergeCell ref="Y68:AA69"/>
    <mergeCell ref="C93:M93"/>
    <mergeCell ref="C94:M94"/>
    <mergeCell ref="C95:M95"/>
    <mergeCell ref="C96:M96"/>
    <mergeCell ref="C97:M97"/>
    <mergeCell ref="T94:V94"/>
    <mergeCell ref="T95:V95"/>
    <mergeCell ref="G279:G280"/>
    <mergeCell ref="T96:V96"/>
    <mergeCell ref="T97:V97"/>
    <mergeCell ref="T98:V98"/>
    <mergeCell ref="T99:V99"/>
    <mergeCell ref="T100:V100"/>
    <mergeCell ref="T101:V101"/>
    <mergeCell ref="AB55:AG55"/>
    <mergeCell ref="AE56:AG56"/>
    <mergeCell ref="C86:M86"/>
    <mergeCell ref="C87:M87"/>
    <mergeCell ref="C85:M85"/>
    <mergeCell ref="E57:G57"/>
    <mergeCell ref="Y70:AA70"/>
    <mergeCell ref="AB74:AJ76"/>
    <mergeCell ref="Y72:AA76"/>
    <mergeCell ref="Y71:AA71"/>
    <mergeCell ref="C88:M88"/>
    <mergeCell ref="C89:M89"/>
    <mergeCell ref="C90:M90"/>
    <mergeCell ref="M250:AD250"/>
    <mergeCell ref="H250:K250"/>
    <mergeCell ref="C91:M91"/>
    <mergeCell ref="C92:M92"/>
    <mergeCell ref="T88:V88"/>
    <mergeCell ref="T89:V89"/>
    <mergeCell ref="T90:V90"/>
    <mergeCell ref="T102:V102"/>
    <mergeCell ref="T103:V103"/>
    <mergeCell ref="N132:O133"/>
    <mergeCell ref="P132:R133"/>
    <mergeCell ref="S132:U133"/>
    <mergeCell ref="P117:R117"/>
    <mergeCell ref="S120:U121"/>
    <mergeCell ref="V119:X119"/>
    <mergeCell ref="W102:X102"/>
    <mergeCell ref="V122:X123"/>
    <mergeCell ref="N149:Q149"/>
    <mergeCell ref="N147:Q147"/>
    <mergeCell ref="N148:Q148"/>
    <mergeCell ref="R148:S148"/>
    <mergeCell ref="R149:S149"/>
    <mergeCell ref="N150:Q150"/>
    <mergeCell ref="N151:Q151"/>
    <mergeCell ref="N152:Q152"/>
    <mergeCell ref="N153:Q153"/>
    <mergeCell ref="N154:Q154"/>
    <mergeCell ref="N155:Q155"/>
    <mergeCell ref="N156:Q156"/>
    <mergeCell ref="N157:Q157"/>
    <mergeCell ref="N158:Q158"/>
    <mergeCell ref="N159:Q159"/>
    <mergeCell ref="N160:Q160"/>
    <mergeCell ref="F20:G20"/>
    <mergeCell ref="C151:M151"/>
    <mergeCell ref="C152:M152"/>
    <mergeCell ref="C153:M153"/>
    <mergeCell ref="C154:M154"/>
    <mergeCell ref="C155:M155"/>
    <mergeCell ref="C156:M156"/>
    <mergeCell ref="C237:AP237"/>
    <mergeCell ref="C238:AP239"/>
    <mergeCell ref="C240:AN241"/>
    <mergeCell ref="C148:M148"/>
    <mergeCell ref="N161:Q161"/>
    <mergeCell ref="N162:Q162"/>
    <mergeCell ref="N163:Q163"/>
    <mergeCell ref="N164:Q164"/>
    <mergeCell ref="C149:M149"/>
    <mergeCell ref="C150:M150"/>
    <mergeCell ref="C157:M157"/>
    <mergeCell ref="C158:M158"/>
    <mergeCell ref="C159:M159"/>
    <mergeCell ref="C160:M160"/>
    <mergeCell ref="C161:M161"/>
    <mergeCell ref="C162:M162"/>
    <mergeCell ref="C163:M163"/>
    <mergeCell ref="C164:M164"/>
    <mergeCell ref="C165:M165"/>
    <mergeCell ref="C166:M166"/>
    <mergeCell ref="K258:L258"/>
    <mergeCell ref="T264:W264"/>
    <mergeCell ref="N165:Q165"/>
    <mergeCell ref="N166:Q166"/>
    <mergeCell ref="G232:AO232"/>
    <mergeCell ref="H258:J258"/>
    <mergeCell ref="G249:G250"/>
    <mergeCell ref="AD258:AH258"/>
  </mergeCells>
  <dataValidations count="1">
    <dataValidation type="list" allowBlank="1" showInputMessage="1" showErrorMessage="1" sqref="T141:V141 Y79:AA79 Y81:AA84 T143:V146">
      <formula1>$AC$6:$AC$8</formula1>
    </dataValidation>
  </dataValidations>
  <printOptions horizontalCentered="1"/>
  <pageMargins left="0.1968503937007874" right="0" top="0.7874015748031497" bottom="0" header="0.5118110236220472" footer="0.5118110236220472"/>
  <pageSetup horizontalDpi="600" verticalDpi="600" orientation="portrait" paperSize="9" scale="80" r:id="rId1"/>
  <rowBreaks count="4" manualBreakCount="4">
    <brk id="49" max="255" man="1"/>
    <brk id="111" max="255" man="1"/>
    <brk id="173" max="255" man="1"/>
    <brk id="241" max="255" man="1"/>
  </rowBreaks>
</worksheet>
</file>

<file path=xl/worksheets/sheet4.xml><?xml version="1.0" encoding="utf-8"?>
<worksheet xmlns="http://schemas.openxmlformats.org/spreadsheetml/2006/main" xmlns:r="http://schemas.openxmlformats.org/officeDocument/2006/relationships">
  <dimension ref="B1:BP99"/>
  <sheetViews>
    <sheetView view="pageBreakPreview" zoomScaleNormal="75" zoomScaleSheetLayoutView="100" workbookViewId="0" topLeftCell="A1">
      <selection activeCell="A1" sqref="A1"/>
    </sheetView>
  </sheetViews>
  <sheetFormatPr defaultColWidth="9.00390625" defaultRowHeight="15.75" customHeight="1"/>
  <cols>
    <col min="1" max="1" width="3.00390625" style="3" customWidth="1"/>
    <col min="2" max="13" width="2.625" style="3" customWidth="1"/>
    <col min="14" max="14" width="4.50390625" style="3" customWidth="1"/>
    <col min="15" max="66" width="2.625" style="3" customWidth="1"/>
    <col min="67" max="16384" width="9.00390625" style="3" customWidth="1"/>
  </cols>
  <sheetData>
    <row r="1" spans="2:43" ht="15.75" customHeight="1">
      <c r="B1" s="799" t="s">
        <v>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748" t="s">
        <v>246</v>
      </c>
      <c r="AM1" s="748"/>
      <c r="AN1" s="748"/>
      <c r="AO1" s="703" t="s">
        <v>247</v>
      </c>
      <c r="AP1" s="703"/>
      <c r="AQ1" s="704"/>
    </row>
    <row r="2" spans="2:43"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749"/>
      <c r="AM2" s="749"/>
      <c r="AN2" s="749"/>
      <c r="AO2" s="431"/>
      <c r="AP2" s="431"/>
      <c r="AQ2" s="437"/>
    </row>
    <row r="3" spans="2:43" s="1" customFormat="1" ht="24.75" customHeight="1">
      <c r="B3" s="1189" t="s">
        <v>154</v>
      </c>
      <c r="C3" s="1190"/>
      <c r="D3" s="1190"/>
      <c r="E3" s="1190"/>
      <c r="F3" s="1190"/>
      <c r="G3" s="1190"/>
      <c r="H3" s="1190"/>
      <c r="I3" s="1190"/>
      <c r="J3" s="1190"/>
      <c r="K3" s="1190"/>
      <c r="L3" s="1190"/>
      <c r="M3" s="1190"/>
      <c r="N3" s="1190"/>
      <c r="O3" s="1190"/>
      <c r="P3" s="1190"/>
      <c r="Q3" s="1190"/>
      <c r="R3" s="1190"/>
      <c r="S3" s="1190"/>
      <c r="T3" s="1186">
        <f>IF('冷凍サイクル別省エネ効果'!$B$9="○","導入事業です。P2の各表作成願います。","")</f>
      </c>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7"/>
    </row>
    <row r="4" spans="2:43" s="1" customFormat="1" ht="24.75" customHeight="1">
      <c r="B4" s="32"/>
      <c r="C4" s="24" t="s">
        <v>134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33"/>
    </row>
    <row r="5" spans="2:43" s="1" customFormat="1" ht="24.75" customHeight="1">
      <c r="B5" s="32"/>
      <c r="C5" s="24"/>
      <c r="D5" s="24" t="s">
        <v>303</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t="s">
        <v>306</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t="s">
        <v>135</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t="s">
        <v>136</v>
      </c>
      <c r="F8" s="238"/>
      <c r="G8" s="239"/>
      <c r="H8" s="24" t="s">
        <v>137</v>
      </c>
      <c r="I8" s="24"/>
      <c r="J8" s="24"/>
      <c r="K8" s="24"/>
      <c r="L8" s="10"/>
      <c r="M8" s="34"/>
      <c r="N8" s="24" t="s">
        <v>153</v>
      </c>
      <c r="O8" s="24"/>
      <c r="P8" s="24"/>
      <c r="Q8" s="24"/>
      <c r="R8" s="24"/>
      <c r="S8" s="24"/>
      <c r="T8" s="24"/>
      <c r="U8" s="24"/>
      <c r="V8" s="24"/>
      <c r="W8" s="24"/>
      <c r="X8" s="24" t="s">
        <v>235</v>
      </c>
      <c r="Y8" s="258"/>
      <c r="Z8" s="257"/>
      <c r="AA8" s="1188" t="s">
        <v>236</v>
      </c>
      <c r="AB8" s="470"/>
      <c r="AC8" s="470"/>
      <c r="AD8" s="470"/>
      <c r="AE8" s="470"/>
      <c r="AF8" s="470"/>
      <c r="AG8" s="470"/>
      <c r="AH8" s="470"/>
      <c r="AI8" s="470"/>
      <c r="AJ8" s="470"/>
      <c r="AK8" s="470"/>
      <c r="AL8" s="470"/>
      <c r="AM8" s="470"/>
      <c r="AN8" s="470"/>
      <c r="AO8" s="470"/>
      <c r="AP8" s="470"/>
      <c r="AQ8" s="469"/>
    </row>
    <row r="9" spans="2:43" s="1" customFormat="1" ht="24.75" customHeight="1">
      <c r="B9" s="32"/>
      <c r="C9" s="24"/>
      <c r="D9" s="24"/>
      <c r="E9" s="24" t="s">
        <v>138</v>
      </c>
      <c r="F9" s="24" t="s">
        <v>155</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33"/>
    </row>
    <row r="10" spans="2:43" s="1" customFormat="1" ht="24.75" customHeight="1">
      <c r="B10" s="32"/>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33"/>
    </row>
    <row r="11" spans="2:43" s="1" customFormat="1" ht="24.75" customHeight="1">
      <c r="B11" s="190"/>
      <c r="C11" s="191" t="s">
        <v>323</v>
      </c>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2"/>
    </row>
    <row r="12" spans="2:43" s="1" customFormat="1" ht="24.75" customHeight="1">
      <c r="B12" s="32"/>
      <c r="C12" s="24"/>
      <c r="D12" s="24" t="s">
        <v>140</v>
      </c>
      <c r="E12" s="24"/>
      <c r="F12" s="24"/>
      <c r="G12" s="24"/>
      <c r="H12" s="24"/>
      <c r="I12" s="24"/>
      <c r="J12" s="24"/>
      <c r="K12" s="24"/>
      <c r="L12" s="24" t="s">
        <v>196</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68" s="1" customFormat="1" ht="24.75" customHeight="1">
      <c r="B13" s="32"/>
      <c r="C13" s="24"/>
      <c r="D13" s="24" t="s">
        <v>141</v>
      </c>
      <c r="E13" s="24"/>
      <c r="F13" s="24"/>
      <c r="G13" s="24"/>
      <c r="H13" s="24"/>
      <c r="I13" s="24"/>
      <c r="J13" s="24"/>
      <c r="K13" s="24"/>
      <c r="L13" s="24" t="s">
        <v>263</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3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row>
    <row r="14" spans="2:43" s="1" customFormat="1" ht="24.75" customHeight="1">
      <c r="B14" s="194"/>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95"/>
    </row>
    <row r="15" spans="2:43" s="1" customFormat="1" ht="24.75" customHeight="1">
      <c r="B15" s="32"/>
      <c r="C15" s="24" t="s">
        <v>143</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32"/>
      <c r="C16" s="24" t="s">
        <v>144</v>
      </c>
      <c r="D16" s="24"/>
      <c r="E16" s="24"/>
      <c r="F16" s="24"/>
      <c r="G16" s="24"/>
      <c r="H16" s="24"/>
      <c r="I16" s="24"/>
      <c r="J16" s="24"/>
      <c r="K16" s="24"/>
      <c r="L16" s="24"/>
      <c r="M16" s="24"/>
      <c r="N16" s="24"/>
      <c r="O16" s="24" t="s">
        <v>150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33"/>
    </row>
    <row r="17" spans="2:43" s="1" customFormat="1" ht="24.75" customHeight="1">
      <c r="B17" s="32"/>
      <c r="C17" s="24"/>
      <c r="D17" s="24" t="s">
        <v>322</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15.75" customHeight="1" thickBot="1">
      <c r="B18" s="32"/>
      <c r="C18" s="24"/>
      <c r="D18" s="24"/>
      <c r="E18" s="24"/>
      <c r="F18" s="24"/>
      <c r="G18" s="24"/>
      <c r="H18" s="24"/>
      <c r="I18" s="24"/>
      <c r="J18" s="24"/>
      <c r="K18" s="24"/>
      <c r="L18" s="24"/>
      <c r="M18" s="24"/>
      <c r="N18" s="24"/>
      <c r="O18" s="24"/>
      <c r="P18" s="24" t="s">
        <v>387</v>
      </c>
      <c r="Q18" s="24"/>
      <c r="R18" s="24"/>
      <c r="S18" s="24"/>
      <c r="T18" s="24"/>
      <c r="U18" s="24"/>
      <c r="V18" s="24"/>
      <c r="W18" s="24"/>
      <c r="X18" s="24" t="s">
        <v>388</v>
      </c>
      <c r="Y18" s="24"/>
      <c r="Z18" s="24"/>
      <c r="AA18" s="24"/>
      <c r="AB18" s="24"/>
      <c r="AC18" s="24"/>
      <c r="AD18" s="24"/>
      <c r="AE18" s="24"/>
      <c r="AF18" s="24"/>
      <c r="AG18" s="24"/>
      <c r="AH18" s="24"/>
      <c r="AI18" s="24"/>
      <c r="AJ18" s="24"/>
      <c r="AK18" s="24"/>
      <c r="AL18" s="24"/>
      <c r="AM18" s="24"/>
      <c r="AN18" s="24"/>
      <c r="AO18" s="24"/>
      <c r="AP18" s="24"/>
      <c r="AQ18" s="33"/>
    </row>
    <row r="19" spans="2:43" s="1" customFormat="1" ht="24.75" customHeight="1" thickBot="1" thickTop="1">
      <c r="B19" s="32"/>
      <c r="C19" s="24"/>
      <c r="D19" s="24"/>
      <c r="E19" s="24"/>
      <c r="F19" s="24"/>
      <c r="G19" s="24"/>
      <c r="H19" s="24"/>
      <c r="I19" s="24"/>
      <c r="J19" s="24"/>
      <c r="K19" s="24"/>
      <c r="L19" s="24"/>
      <c r="M19" s="24"/>
      <c r="N19" s="507" t="s">
        <v>147</v>
      </c>
      <c r="O19" s="507"/>
      <c r="P19" s="1179">
        <f>AF70</f>
        <v>0</v>
      </c>
      <c r="Q19" s="1180"/>
      <c r="R19" s="1180"/>
      <c r="S19" s="1181"/>
      <c r="T19" s="24" t="s">
        <v>148</v>
      </c>
      <c r="U19" s="24"/>
      <c r="V19" s="24"/>
      <c r="W19" s="24"/>
      <c r="X19" s="1179">
        <f>AF99</f>
        <v>0</v>
      </c>
      <c r="Y19" s="1180"/>
      <c r="Z19" s="1180"/>
      <c r="AA19" s="1181"/>
      <c r="AB19" s="184" t="s">
        <v>69</v>
      </c>
      <c r="AC19" s="184"/>
      <c r="AD19" s="184"/>
      <c r="AE19" s="507" t="s">
        <v>147</v>
      </c>
      <c r="AF19" s="507"/>
      <c r="AG19" s="1182">
        <f>P19-X19</f>
        <v>0</v>
      </c>
      <c r="AH19" s="1183"/>
      <c r="AI19" s="1183"/>
      <c r="AJ19" s="1184"/>
      <c r="AK19" s="184" t="s">
        <v>69</v>
      </c>
      <c r="AL19" s="24"/>
      <c r="AM19" s="24"/>
      <c r="AN19" s="24"/>
      <c r="AO19" s="24"/>
      <c r="AP19" s="24"/>
      <c r="AQ19" s="33"/>
    </row>
    <row r="20" spans="2:43" s="1" customFormat="1" ht="22.5" customHeight="1" thickTop="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185">
        <f>IF('冷凍サイクル別省エネ効果'!$B$9="○","導入事業です。A-P4/5内「R1」への反映を確認願います。","")</f>
      </c>
      <c r="AH20" s="1185"/>
      <c r="AI20" s="1185"/>
      <c r="AJ20" s="1185"/>
      <c r="AK20" s="1185"/>
      <c r="AL20" s="1185"/>
      <c r="AM20" s="1185"/>
      <c r="AN20" s="1185"/>
      <c r="AO20" s="1185"/>
      <c r="AP20" s="1185"/>
      <c r="AQ20" s="33"/>
    </row>
    <row r="21" spans="2:43" s="1" customFormat="1" ht="22.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1185"/>
      <c r="AH21" s="1185"/>
      <c r="AI21" s="1185"/>
      <c r="AJ21" s="1185"/>
      <c r="AK21" s="1185"/>
      <c r="AL21" s="1185"/>
      <c r="AM21" s="1185"/>
      <c r="AN21" s="1185"/>
      <c r="AO21" s="1185"/>
      <c r="AP21" s="1185"/>
      <c r="AQ21" s="33"/>
    </row>
    <row r="22" spans="2:43" s="1" customFormat="1" ht="22.5" customHeight="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8"/>
      <c r="AH22" s="199"/>
      <c r="AI22" s="199"/>
      <c r="AJ22" s="199"/>
      <c r="AK22" s="197"/>
      <c r="AL22" s="197"/>
      <c r="AM22" s="197"/>
      <c r="AN22" s="197"/>
      <c r="AO22" s="197"/>
      <c r="AP22" s="197"/>
      <c r="AQ22" s="200"/>
    </row>
    <row r="23" spans="2:43" s="1" customFormat="1" ht="24.75" customHeight="1">
      <c r="B23" s="32"/>
      <c r="C23" s="24" t="s">
        <v>149</v>
      </c>
      <c r="D23" s="24"/>
      <c r="E23" s="24"/>
      <c r="F23" s="24"/>
      <c r="G23" s="24"/>
      <c r="H23" s="24"/>
      <c r="I23" s="24"/>
      <c r="J23" s="24"/>
      <c r="K23" s="24"/>
      <c r="L23" s="24"/>
      <c r="M23" s="24"/>
      <c r="N23" s="24"/>
      <c r="O23" s="24" t="s">
        <v>151</v>
      </c>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33"/>
    </row>
    <row r="24" spans="2:43" s="1" customFormat="1" ht="24.75" customHeight="1">
      <c r="B24" s="32"/>
      <c r="C24" s="24"/>
      <c r="D24" s="24" t="s">
        <v>231</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33"/>
    </row>
    <row r="25" spans="2:43" s="1" customFormat="1" ht="17.25" customHeight="1" thickBot="1">
      <c r="B25" s="32"/>
      <c r="C25" s="24"/>
      <c r="D25" s="24"/>
      <c r="E25" s="24"/>
      <c r="F25" s="24"/>
      <c r="G25" s="24"/>
      <c r="H25" s="24"/>
      <c r="I25" s="24"/>
      <c r="J25" s="24"/>
      <c r="K25" s="24"/>
      <c r="L25" s="24"/>
      <c r="M25" s="24"/>
      <c r="N25" s="24"/>
      <c r="O25" s="24"/>
      <c r="P25" s="24" t="s">
        <v>232</v>
      </c>
      <c r="Q25" s="24"/>
      <c r="R25" s="24"/>
      <c r="S25" s="24"/>
      <c r="T25" s="24"/>
      <c r="U25" s="24"/>
      <c r="V25" s="24"/>
      <c r="W25" s="24"/>
      <c r="X25" s="24" t="s">
        <v>233</v>
      </c>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thickBot="1" thickTop="1">
      <c r="B26" s="32"/>
      <c r="C26" s="24"/>
      <c r="D26" s="24"/>
      <c r="E26" s="24"/>
      <c r="F26" s="24"/>
      <c r="G26" s="24"/>
      <c r="H26" s="24"/>
      <c r="I26" s="24"/>
      <c r="J26" s="24"/>
      <c r="K26" s="24"/>
      <c r="L26" s="24"/>
      <c r="M26" s="24"/>
      <c r="N26" s="507" t="s">
        <v>147</v>
      </c>
      <c r="O26" s="507"/>
      <c r="P26" s="1179">
        <f>AI99</f>
        <v>0</v>
      </c>
      <c r="Q26" s="1180"/>
      <c r="R26" s="1180"/>
      <c r="S26" s="1181"/>
      <c r="T26" s="24" t="s">
        <v>228</v>
      </c>
      <c r="U26" s="24"/>
      <c r="V26" s="24"/>
      <c r="W26" s="24"/>
      <c r="X26" s="1179">
        <f>AI70</f>
        <v>0</v>
      </c>
      <c r="Y26" s="1180"/>
      <c r="Z26" s="1180"/>
      <c r="AA26" s="1181"/>
      <c r="AB26" s="24" t="s">
        <v>80</v>
      </c>
      <c r="AC26" s="184"/>
      <c r="AD26" s="184"/>
      <c r="AE26" s="507" t="s">
        <v>147</v>
      </c>
      <c r="AF26" s="507"/>
      <c r="AG26" s="1182">
        <f>P26-X26</f>
        <v>0</v>
      </c>
      <c r="AH26" s="1183"/>
      <c r="AI26" s="1183"/>
      <c r="AJ26" s="1184"/>
      <c r="AK26" s="24" t="s">
        <v>80</v>
      </c>
      <c r="AL26" s="24"/>
      <c r="AM26" s="24"/>
      <c r="AN26" s="24"/>
      <c r="AO26" s="24"/>
      <c r="AP26" s="24"/>
      <c r="AQ26" s="33"/>
    </row>
    <row r="27" spans="2:43" s="1" customFormat="1" ht="24.75" customHeight="1" thickTop="1">
      <c r="B27" s="32"/>
      <c r="C27" s="24"/>
      <c r="D27" s="24"/>
      <c r="E27" s="24"/>
      <c r="F27" s="24"/>
      <c r="G27" s="24"/>
      <c r="H27" s="24"/>
      <c r="I27" s="24"/>
      <c r="J27" s="24"/>
      <c r="K27" s="24"/>
      <c r="L27" s="24"/>
      <c r="M27" s="24"/>
      <c r="N27" s="7"/>
      <c r="O27" s="7"/>
      <c r="P27" s="201"/>
      <c r="Q27" s="201"/>
      <c r="R27" s="201"/>
      <c r="S27" s="201"/>
      <c r="T27" s="24"/>
      <c r="U27" s="24"/>
      <c r="V27" s="24"/>
      <c r="W27" s="24"/>
      <c r="X27" s="201"/>
      <c r="Y27" s="201"/>
      <c r="Z27" s="201"/>
      <c r="AA27" s="201"/>
      <c r="AB27" s="24"/>
      <c r="AC27" s="184"/>
      <c r="AD27" s="184"/>
      <c r="AE27" s="7"/>
      <c r="AF27" s="7"/>
      <c r="AG27" s="1185">
        <f>IF('冷凍サイクル別省エネ効果'!$B$9="○","導入事業です。A-P4/5内「P1」への反映を確認願います。","")</f>
      </c>
      <c r="AH27" s="1185"/>
      <c r="AI27" s="1185"/>
      <c r="AJ27" s="1185"/>
      <c r="AK27" s="1185"/>
      <c r="AL27" s="1185"/>
      <c r="AM27" s="1185"/>
      <c r="AN27" s="1185"/>
      <c r="AO27" s="1185"/>
      <c r="AP27" s="1185"/>
      <c r="AQ27" s="33"/>
    </row>
    <row r="28" spans="2:43"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1185"/>
      <c r="AH28" s="1185"/>
      <c r="AI28" s="1185"/>
      <c r="AJ28" s="1185"/>
      <c r="AK28" s="1185"/>
      <c r="AL28" s="1185"/>
      <c r="AM28" s="1185"/>
      <c r="AN28" s="1185"/>
      <c r="AO28" s="1185"/>
      <c r="AP28" s="1185"/>
      <c r="AQ28" s="33"/>
    </row>
    <row r="29" spans="2:43" s="1" customFormat="1" ht="24.75" customHeight="1">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2"/>
    </row>
    <row r="30" spans="2:43" s="1" customFormat="1" ht="24.75" customHeight="1">
      <c r="B30" s="32"/>
      <c r="C30" s="24" t="s">
        <v>158</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67" s="1" customFormat="1" ht="24.75" customHeight="1">
      <c r="B31" s="32"/>
      <c r="C31" s="24"/>
      <c r="D31" s="24" t="s">
        <v>159</v>
      </c>
      <c r="E31" s="24"/>
      <c r="F31" s="520"/>
      <c r="G31" s="521"/>
      <c r="H31" s="24" t="s">
        <v>244</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c r="AX31" s="23"/>
      <c r="AY31" s="23"/>
      <c r="AZ31" s="23"/>
      <c r="BA31" s="23"/>
      <c r="BB31" s="23"/>
      <c r="BC31" s="23"/>
      <c r="BD31" s="23"/>
      <c r="BE31" s="23"/>
      <c r="BF31" s="23"/>
      <c r="BG31" s="23"/>
      <c r="BH31" s="23"/>
      <c r="BI31" s="23"/>
      <c r="BJ31" s="23"/>
      <c r="BK31" s="23"/>
      <c r="BL31" s="23"/>
      <c r="BM31" s="23"/>
      <c r="BN31" s="23"/>
      <c r="BO31" s="23"/>
    </row>
    <row r="32" spans="2:67"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c r="AX32" s="202"/>
      <c r="AY32" s="202"/>
      <c r="AZ32" s="202"/>
      <c r="BA32" s="202"/>
      <c r="BB32" s="202"/>
      <c r="BC32" s="202"/>
      <c r="BD32" s="202"/>
      <c r="BE32" s="202"/>
      <c r="BF32" s="202"/>
      <c r="BG32" s="202"/>
      <c r="BH32" s="202"/>
      <c r="BI32" s="202"/>
      <c r="BJ32" s="202"/>
      <c r="BK32" s="202"/>
      <c r="BL32" s="202"/>
      <c r="BM32" s="202"/>
      <c r="BN32" s="202"/>
      <c r="BO32" s="202"/>
    </row>
    <row r="33" spans="2:67"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c r="AX33" s="202"/>
      <c r="AY33" s="202"/>
      <c r="AZ33" s="202"/>
      <c r="BA33" s="202"/>
      <c r="BB33" s="202"/>
      <c r="BC33" s="202"/>
      <c r="BD33" s="202"/>
      <c r="BE33" s="202"/>
      <c r="BF33" s="202"/>
      <c r="BG33" s="202"/>
      <c r="BH33" s="202"/>
      <c r="BI33" s="202"/>
      <c r="BJ33" s="202"/>
      <c r="BK33" s="202"/>
      <c r="BL33" s="202"/>
      <c r="BM33" s="202"/>
      <c r="BN33" s="202"/>
      <c r="BO33" s="202"/>
    </row>
    <row r="34" spans="2:67"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c r="AX34" s="202"/>
      <c r="AY34" s="202"/>
      <c r="AZ34" s="202"/>
      <c r="BA34" s="202"/>
      <c r="BB34" s="202"/>
      <c r="BC34" s="202"/>
      <c r="BD34" s="202"/>
      <c r="BE34" s="202"/>
      <c r="BF34" s="202"/>
      <c r="BG34" s="202"/>
      <c r="BH34" s="202"/>
      <c r="BI34" s="202"/>
      <c r="BJ34" s="202"/>
      <c r="BK34" s="202"/>
      <c r="BL34" s="202"/>
      <c r="BM34" s="202"/>
      <c r="BN34" s="202"/>
      <c r="BO34" s="202"/>
    </row>
    <row r="35" spans="2:67" s="1" customFormat="1" ht="24.75" customHeight="1">
      <c r="B35" s="1085" t="s">
        <v>321</v>
      </c>
      <c r="C35" s="1086"/>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7"/>
      <c r="AX35" s="202"/>
      <c r="AY35" s="202"/>
      <c r="AZ35" s="202"/>
      <c r="BA35" s="202"/>
      <c r="BB35" s="202"/>
      <c r="BC35" s="202"/>
      <c r="BD35" s="202"/>
      <c r="BE35" s="202"/>
      <c r="BF35" s="202"/>
      <c r="BG35" s="202"/>
      <c r="BH35" s="202"/>
      <c r="BI35" s="202"/>
      <c r="BJ35" s="202"/>
      <c r="BK35" s="202"/>
      <c r="BL35" s="202"/>
      <c r="BM35" s="202"/>
      <c r="BN35" s="202"/>
      <c r="BO35" s="202"/>
    </row>
    <row r="36" spans="2:43" s="1" customFormat="1" ht="24.75" customHeight="1">
      <c r="B36" s="513"/>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5"/>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6"/>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429" t="s">
        <v>410</v>
      </c>
      <c r="AQ38" s="436"/>
    </row>
    <row r="39" spans="2:43" s="1" customFormat="1" ht="24.75" customHeight="1" thickBot="1">
      <c r="B39" s="518"/>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431"/>
      <c r="AQ39" s="437"/>
    </row>
    <row r="40" s="1" customFormat="1" ht="24.75" customHeight="1" thickBot="1"/>
    <row r="41" spans="2:43" s="1" customFormat="1" ht="15.75" customHeight="1">
      <c r="B41" s="799" t="s">
        <v>430</v>
      </c>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748" t="s">
        <v>246</v>
      </c>
      <c r="AM41" s="748"/>
      <c r="AN41" s="748"/>
      <c r="AO41" s="703" t="s">
        <v>248</v>
      </c>
      <c r="AP41" s="703"/>
      <c r="AQ41" s="704"/>
    </row>
    <row r="42" spans="2:43" s="1" customFormat="1" ht="15.75" customHeight="1" thickBot="1">
      <c r="B42" s="801"/>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749"/>
      <c r="AM42" s="749"/>
      <c r="AN42" s="749"/>
      <c r="AO42" s="431"/>
      <c r="AP42" s="431"/>
      <c r="AQ42" s="437"/>
    </row>
    <row r="43" spans="2:43" s="1" customFormat="1" ht="15.75" customHeight="1" thickBot="1">
      <c r="B43" s="41"/>
      <c r="C43" s="42" t="s">
        <v>304</v>
      </c>
      <c r="D43" s="42"/>
      <c r="E43" s="42"/>
      <c r="F43" s="42"/>
      <c r="G43" s="203"/>
      <c r="H43" s="203"/>
      <c r="I43" s="203"/>
      <c r="J43" s="203"/>
      <c r="K43" s="203"/>
      <c r="L43" s="203"/>
      <c r="M43" s="203"/>
      <c r="N43" s="203"/>
      <c r="O43" s="203"/>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109"/>
    </row>
    <row r="44" spans="2:43" s="1" customFormat="1" ht="15.75" customHeight="1">
      <c r="B44" s="204"/>
      <c r="C44" s="621" t="s">
        <v>129</v>
      </c>
      <c r="D44" s="622"/>
      <c r="E44" s="622"/>
      <c r="F44" s="622"/>
      <c r="G44" s="622"/>
      <c r="H44" s="622"/>
      <c r="I44" s="622"/>
      <c r="J44" s="622"/>
      <c r="K44" s="622"/>
      <c r="L44" s="622"/>
      <c r="M44" s="205"/>
      <c r="N44" s="247"/>
      <c r="O44" s="622" t="s">
        <v>181</v>
      </c>
      <c r="P44" s="622"/>
      <c r="Q44" s="622"/>
      <c r="R44" s="622"/>
      <c r="S44" s="622"/>
      <c r="T44" s="622"/>
      <c r="U44" s="622"/>
      <c r="V44" s="622"/>
      <c r="W44" s="622"/>
      <c r="X44" s="622"/>
      <c r="Y44" s="622"/>
      <c r="Z44" s="622"/>
      <c r="AA44" s="622"/>
      <c r="AB44" s="622"/>
      <c r="AC44" s="622"/>
      <c r="AD44" s="622"/>
      <c r="AE44" s="623"/>
      <c r="AF44" s="206" t="s">
        <v>389</v>
      </c>
      <c r="AG44" s="206"/>
      <c r="AH44" s="206"/>
      <c r="AI44" s="1124" t="s">
        <v>164</v>
      </c>
      <c r="AJ44" s="1125"/>
      <c r="AK44" s="1126"/>
      <c r="AL44" s="616" t="s">
        <v>265</v>
      </c>
      <c r="AM44" s="617"/>
      <c r="AN44" s="617"/>
      <c r="AO44" s="617"/>
      <c r="AP44" s="617"/>
      <c r="AQ44" s="618"/>
    </row>
    <row r="45" spans="2:43" s="1" customFormat="1" ht="15.75" customHeight="1">
      <c r="B45" s="207"/>
      <c r="C45" s="208"/>
      <c r="D45" s="209"/>
      <c r="E45" s="209"/>
      <c r="F45" s="209"/>
      <c r="G45" s="209"/>
      <c r="H45" s="209"/>
      <c r="I45" s="209"/>
      <c r="J45" s="209"/>
      <c r="K45" s="209"/>
      <c r="L45" s="209"/>
      <c r="M45" s="1098"/>
      <c r="N45" s="1144"/>
      <c r="O45" s="1098" t="s">
        <v>330</v>
      </c>
      <c r="P45" s="1098"/>
      <c r="Q45" s="1098"/>
      <c r="R45" s="552" t="s">
        <v>162</v>
      </c>
      <c r="S45" s="553"/>
      <c r="T45" s="552" t="s">
        <v>160</v>
      </c>
      <c r="U45" s="554"/>
      <c r="V45" s="534" t="s">
        <v>157</v>
      </c>
      <c r="W45" s="726"/>
      <c r="X45" s="1167" t="s">
        <v>175</v>
      </c>
      <c r="Y45" s="1168"/>
      <c r="Z45" s="1168"/>
      <c r="AA45" s="1168"/>
      <c r="AB45" s="1168"/>
      <c r="AC45" s="1168"/>
      <c r="AD45" s="1168"/>
      <c r="AE45" s="1169"/>
      <c r="AF45" s="210"/>
      <c r="AG45" s="210"/>
      <c r="AH45" s="210"/>
      <c r="AI45" s="1170" t="s">
        <v>165</v>
      </c>
      <c r="AJ45" s="1171"/>
      <c r="AK45" s="1172"/>
      <c r="AL45" s="24"/>
      <c r="AM45" s="24"/>
      <c r="AN45" s="24"/>
      <c r="AO45" s="24"/>
      <c r="AP45" s="24"/>
      <c r="AQ45" s="33"/>
    </row>
    <row r="46" spans="2:43" s="1" customFormat="1" ht="15.75" customHeight="1">
      <c r="B46" s="207"/>
      <c r="C46" s="208"/>
      <c r="D46" s="209"/>
      <c r="E46" s="209"/>
      <c r="F46" s="209"/>
      <c r="G46" s="209"/>
      <c r="H46" s="209"/>
      <c r="I46" s="209"/>
      <c r="J46" s="209"/>
      <c r="K46" s="209"/>
      <c r="L46" s="209"/>
      <c r="M46" s="231"/>
      <c r="N46" s="232"/>
      <c r="O46" s="855" t="s">
        <v>133</v>
      </c>
      <c r="P46" s="1098"/>
      <c r="Q46" s="856"/>
      <c r="R46" s="612" t="s">
        <v>163</v>
      </c>
      <c r="S46" s="535"/>
      <c r="T46" s="612" t="s">
        <v>161</v>
      </c>
      <c r="U46" s="535"/>
      <c r="V46" s="56"/>
      <c r="W46" s="59"/>
      <c r="X46" s="619" t="s">
        <v>167</v>
      </c>
      <c r="Y46" s="554"/>
      <c r="Z46" s="552" t="s">
        <v>167</v>
      </c>
      <c r="AA46" s="554"/>
      <c r="AB46" s="552" t="s">
        <v>172</v>
      </c>
      <c r="AC46" s="554"/>
      <c r="AD46" s="552" t="s">
        <v>176</v>
      </c>
      <c r="AE46" s="624"/>
      <c r="AF46" s="210"/>
      <c r="AG46" s="210"/>
      <c r="AH46" s="210"/>
      <c r="AI46" s="211"/>
      <c r="AJ46" s="210"/>
      <c r="AK46" s="212"/>
      <c r="AL46" s="24"/>
      <c r="AM46" s="24"/>
      <c r="AN46" s="24"/>
      <c r="AO46" s="24"/>
      <c r="AP46" s="24"/>
      <c r="AQ46" s="33"/>
    </row>
    <row r="47" spans="2:43" s="1" customFormat="1" ht="15.75" customHeight="1">
      <c r="B47" s="207"/>
      <c r="C47" s="208"/>
      <c r="D47" s="209"/>
      <c r="E47" s="209"/>
      <c r="F47" s="209"/>
      <c r="G47" s="209"/>
      <c r="H47" s="209"/>
      <c r="I47" s="209"/>
      <c r="J47" s="209"/>
      <c r="K47" s="209"/>
      <c r="L47" s="209"/>
      <c r="M47" s="231"/>
      <c r="N47" s="232"/>
      <c r="O47" s="22" t="s">
        <v>341</v>
      </c>
      <c r="P47" s="22"/>
      <c r="Q47" s="22"/>
      <c r="R47" s="55"/>
      <c r="S47" s="56"/>
      <c r="T47" s="612" t="s">
        <v>165</v>
      </c>
      <c r="U47" s="535"/>
      <c r="V47" s="56"/>
      <c r="W47" s="59"/>
      <c r="X47" s="533" t="s">
        <v>168</v>
      </c>
      <c r="Y47" s="535"/>
      <c r="Z47" s="612" t="s">
        <v>170</v>
      </c>
      <c r="AA47" s="535"/>
      <c r="AB47" s="612" t="s">
        <v>173</v>
      </c>
      <c r="AC47" s="535"/>
      <c r="AD47" s="612" t="s">
        <v>167</v>
      </c>
      <c r="AE47" s="726"/>
      <c r="AF47" s="210"/>
      <c r="AG47" s="210"/>
      <c r="AH47" s="210"/>
      <c r="AI47" s="211"/>
      <c r="AJ47" s="210"/>
      <c r="AK47" s="212"/>
      <c r="AL47" s="24"/>
      <c r="AM47" s="24"/>
      <c r="AN47" s="24"/>
      <c r="AO47" s="24"/>
      <c r="AP47" s="24"/>
      <c r="AQ47" s="33"/>
    </row>
    <row r="48" spans="2:43" s="1" customFormat="1" ht="15.75" customHeight="1">
      <c r="B48" s="207"/>
      <c r="C48" s="208"/>
      <c r="D48" s="209"/>
      <c r="E48" s="209"/>
      <c r="F48" s="209"/>
      <c r="G48" s="209"/>
      <c r="H48" s="209"/>
      <c r="I48" s="209"/>
      <c r="J48" s="209"/>
      <c r="K48" s="209"/>
      <c r="L48" s="209"/>
      <c r="M48" s="231"/>
      <c r="N48" s="232"/>
      <c r="O48" s="22"/>
      <c r="P48" s="22"/>
      <c r="Q48" s="22"/>
      <c r="R48" s="55"/>
      <c r="S48" s="56"/>
      <c r="T48" s="53"/>
      <c r="U48" s="54"/>
      <c r="V48" s="56"/>
      <c r="W48" s="59"/>
      <c r="X48" s="92"/>
      <c r="Y48" s="56"/>
      <c r="Z48" s="55"/>
      <c r="AA48" s="57"/>
      <c r="AB48" s="55"/>
      <c r="AC48" s="57"/>
      <c r="AD48" s="612" t="s">
        <v>168</v>
      </c>
      <c r="AE48" s="726"/>
      <c r="AF48" s="210"/>
      <c r="AG48" s="210"/>
      <c r="AH48" s="210"/>
      <c r="AI48" s="211"/>
      <c r="AJ48" s="210"/>
      <c r="AK48" s="212"/>
      <c r="AL48" s="24"/>
      <c r="AM48" s="24"/>
      <c r="AN48" s="24"/>
      <c r="AO48" s="24"/>
      <c r="AP48" s="24"/>
      <c r="AQ48" s="33"/>
    </row>
    <row r="49" spans="2:43" s="1" customFormat="1" ht="15.75" customHeight="1" thickBot="1">
      <c r="B49" s="213" t="s">
        <v>189</v>
      </c>
      <c r="C49" s="1151" t="s">
        <v>129</v>
      </c>
      <c r="D49" s="1110"/>
      <c r="E49" s="1110"/>
      <c r="F49" s="1110"/>
      <c r="G49" s="1110"/>
      <c r="H49" s="1152"/>
      <c r="I49" s="1109" t="s">
        <v>156</v>
      </c>
      <c r="J49" s="1110"/>
      <c r="K49" s="1110"/>
      <c r="L49" s="1110"/>
      <c r="M49" s="1110"/>
      <c r="N49" s="1111"/>
      <c r="O49" s="62"/>
      <c r="P49" s="62"/>
      <c r="Q49" s="62"/>
      <c r="R49" s="542" t="s">
        <v>179</v>
      </c>
      <c r="S49" s="543"/>
      <c r="T49" s="542" t="s">
        <v>178</v>
      </c>
      <c r="U49" s="613"/>
      <c r="V49" s="543" t="s">
        <v>180</v>
      </c>
      <c r="W49" s="754"/>
      <c r="X49" s="214" t="s">
        <v>169</v>
      </c>
      <c r="Y49" s="65"/>
      <c r="Z49" s="542" t="s">
        <v>171</v>
      </c>
      <c r="AA49" s="613"/>
      <c r="AB49" s="542" t="s">
        <v>174</v>
      </c>
      <c r="AC49" s="613"/>
      <c r="AD49" s="543" t="s">
        <v>177</v>
      </c>
      <c r="AE49" s="754"/>
      <c r="AF49" s="215" t="s">
        <v>69</v>
      </c>
      <c r="AG49" s="215"/>
      <c r="AH49" s="215"/>
      <c r="AI49" s="1127" t="s">
        <v>80</v>
      </c>
      <c r="AJ49" s="1128"/>
      <c r="AK49" s="1129"/>
      <c r="AL49" s="38"/>
      <c r="AM49" s="38"/>
      <c r="AN49" s="38"/>
      <c r="AO49" s="38"/>
      <c r="AP49" s="38"/>
      <c r="AQ49" s="39"/>
    </row>
    <row r="50" spans="2:48" s="1" customFormat="1" ht="15.75" customHeight="1">
      <c r="B50" s="216">
        <v>1</v>
      </c>
      <c r="C50" s="555"/>
      <c r="D50" s="556"/>
      <c r="E50" s="556"/>
      <c r="F50" s="556"/>
      <c r="G50" s="556"/>
      <c r="H50" s="557"/>
      <c r="I50" s="522"/>
      <c r="J50" s="523"/>
      <c r="K50" s="523"/>
      <c r="L50" s="523"/>
      <c r="M50" s="523"/>
      <c r="N50" s="524"/>
      <c r="O50" s="1145"/>
      <c r="P50" s="1145"/>
      <c r="Q50" s="1145"/>
      <c r="R50" s="1107"/>
      <c r="S50" s="1108"/>
      <c r="T50" s="1165"/>
      <c r="U50" s="1166"/>
      <c r="V50" s="848"/>
      <c r="W50" s="854"/>
      <c r="X50" s="847"/>
      <c r="Y50" s="848"/>
      <c r="Z50" s="853"/>
      <c r="AA50" s="853"/>
      <c r="AB50" s="853"/>
      <c r="AC50" s="853"/>
      <c r="AD50" s="1163">
        <f>IF(AND(NOT(C50=""),NOT(I50=""),NOT(O50=""),NOT(R50=""),NOT(V50="")),X50*Z50*AB50/3600,"")</f>
      </c>
      <c r="AE50" s="1164"/>
      <c r="AF50" s="1173">
        <f>IF(AD50="","",R50*V50*AD50)</f>
      </c>
      <c r="AG50" s="1174"/>
      <c r="AH50" s="1175"/>
      <c r="AI50" s="1173">
        <f>IF(OR(AD50="",T50=""),"",T50*AD50*60/10^6)</f>
      </c>
      <c r="AJ50" s="1174"/>
      <c r="AK50" s="1175"/>
      <c r="AL50" s="1099" t="s">
        <v>340</v>
      </c>
      <c r="AM50" s="1100"/>
      <c r="AN50" s="1100"/>
      <c r="AO50" s="1100"/>
      <c r="AP50" s="1100"/>
      <c r="AQ50" s="1100"/>
      <c r="AR50" s="267"/>
      <c r="AS50" s="268"/>
      <c r="AT50" s="268"/>
      <c r="AU50" s="268"/>
      <c r="AV50" s="268"/>
    </row>
    <row r="51" spans="2:48" s="1" customFormat="1" ht="15.75" customHeight="1">
      <c r="B51" s="95">
        <f>B50+1</f>
        <v>2</v>
      </c>
      <c r="C51" s="495"/>
      <c r="D51" s="545"/>
      <c r="E51" s="545"/>
      <c r="F51" s="545"/>
      <c r="G51" s="545"/>
      <c r="H51" s="546"/>
      <c r="I51" s="499"/>
      <c r="J51" s="500"/>
      <c r="K51" s="500"/>
      <c r="L51" s="500"/>
      <c r="M51" s="500"/>
      <c r="N51" s="501"/>
      <c r="O51" s="545"/>
      <c r="P51" s="545"/>
      <c r="Q51" s="545"/>
      <c r="R51" s="1133"/>
      <c r="S51" s="1134"/>
      <c r="T51" s="1135"/>
      <c r="U51" s="1136"/>
      <c r="V51" s="500"/>
      <c r="W51" s="501"/>
      <c r="X51" s="838"/>
      <c r="Y51" s="500"/>
      <c r="Z51" s="526"/>
      <c r="AA51" s="526"/>
      <c r="AB51" s="526"/>
      <c r="AC51" s="526"/>
      <c r="AD51" s="1137">
        <f aca="true" t="shared" si="0" ref="AD51:AD69">IF(AND(NOT(C51=""),NOT(I51=""),NOT(O51=""),NOT(R51=""),NOT(V51="")),X51*Z51*AB51/3600,"")</f>
      </c>
      <c r="AE51" s="1138"/>
      <c r="AF51" s="1139">
        <f aca="true" t="shared" si="1" ref="AF51:AF69">IF(AD51="","",R51*V51*AD51)</f>
      </c>
      <c r="AG51" s="1140"/>
      <c r="AH51" s="1141"/>
      <c r="AI51" s="1139">
        <f aca="true" t="shared" si="2" ref="AI51:AI69">IF(OR(AD51="",T51=""),"",T51*AD51*60/10^6)</f>
      </c>
      <c r="AJ51" s="1140"/>
      <c r="AK51" s="1141"/>
      <c r="AL51" s="1091"/>
      <c r="AM51" s="1101"/>
      <c r="AN51" s="1101"/>
      <c r="AO51" s="1101"/>
      <c r="AP51" s="1101"/>
      <c r="AQ51" s="1101"/>
      <c r="AR51" s="267"/>
      <c r="AS51" s="268"/>
      <c r="AT51" s="268"/>
      <c r="AU51" s="268"/>
      <c r="AV51" s="268"/>
    </row>
    <row r="52" spans="2:48" s="1" customFormat="1" ht="15.75" customHeight="1">
      <c r="B52" s="95">
        <f aca="true" t="shared" si="3" ref="B52:B69">B51+1</f>
        <v>3</v>
      </c>
      <c r="C52" s="495"/>
      <c r="D52" s="545"/>
      <c r="E52" s="545"/>
      <c r="F52" s="545"/>
      <c r="G52" s="545"/>
      <c r="H52" s="546"/>
      <c r="I52" s="499"/>
      <c r="J52" s="500"/>
      <c r="K52" s="500"/>
      <c r="L52" s="500"/>
      <c r="M52" s="500"/>
      <c r="N52" s="501"/>
      <c r="O52" s="545"/>
      <c r="P52" s="545"/>
      <c r="Q52" s="545"/>
      <c r="R52" s="1133"/>
      <c r="S52" s="1134"/>
      <c r="T52" s="1135"/>
      <c r="U52" s="1136"/>
      <c r="V52" s="500"/>
      <c r="W52" s="501"/>
      <c r="X52" s="838"/>
      <c r="Y52" s="500"/>
      <c r="Z52" s="526"/>
      <c r="AA52" s="526"/>
      <c r="AB52" s="526"/>
      <c r="AC52" s="526"/>
      <c r="AD52" s="1137">
        <f t="shared" si="0"/>
      </c>
      <c r="AE52" s="1138"/>
      <c r="AF52" s="1139">
        <f t="shared" si="1"/>
      </c>
      <c r="AG52" s="1140"/>
      <c r="AH52" s="1141"/>
      <c r="AI52" s="1139">
        <f t="shared" si="2"/>
      </c>
      <c r="AJ52" s="1140"/>
      <c r="AK52" s="1141"/>
      <c r="AL52" s="1091"/>
      <c r="AM52" s="1101"/>
      <c r="AN52" s="1101"/>
      <c r="AO52" s="1101"/>
      <c r="AP52" s="1101"/>
      <c r="AQ52" s="1101"/>
      <c r="AR52" s="267"/>
      <c r="AS52" s="268"/>
      <c r="AT52" s="268"/>
      <c r="AU52" s="268"/>
      <c r="AV52" s="268"/>
    </row>
    <row r="53" spans="2:48" ht="15.75" customHeight="1">
      <c r="B53" s="95">
        <f t="shared" si="3"/>
        <v>4</v>
      </c>
      <c r="C53" s="495"/>
      <c r="D53" s="545"/>
      <c r="E53" s="545"/>
      <c r="F53" s="545"/>
      <c r="G53" s="545"/>
      <c r="H53" s="546"/>
      <c r="I53" s="499"/>
      <c r="J53" s="500"/>
      <c r="K53" s="500"/>
      <c r="L53" s="500"/>
      <c r="M53" s="500"/>
      <c r="N53" s="501"/>
      <c r="O53" s="545"/>
      <c r="P53" s="545"/>
      <c r="Q53" s="545"/>
      <c r="R53" s="1133"/>
      <c r="S53" s="1134"/>
      <c r="T53" s="1135"/>
      <c r="U53" s="1136"/>
      <c r="V53" s="500"/>
      <c r="W53" s="501"/>
      <c r="X53" s="838"/>
      <c r="Y53" s="500"/>
      <c r="Z53" s="526"/>
      <c r="AA53" s="526"/>
      <c r="AB53" s="526"/>
      <c r="AC53" s="526"/>
      <c r="AD53" s="1137">
        <f t="shared" si="0"/>
      </c>
      <c r="AE53" s="1138"/>
      <c r="AF53" s="1139">
        <f t="shared" si="1"/>
      </c>
      <c r="AG53" s="1140"/>
      <c r="AH53" s="1141"/>
      <c r="AI53" s="1139">
        <f t="shared" si="2"/>
      </c>
      <c r="AJ53" s="1140"/>
      <c r="AK53" s="1141"/>
      <c r="AL53" s="1091"/>
      <c r="AM53" s="1101"/>
      <c r="AN53" s="1101"/>
      <c r="AO53" s="1101"/>
      <c r="AP53" s="1101"/>
      <c r="AQ53" s="1101"/>
      <c r="AR53" s="267"/>
      <c r="AS53" s="268"/>
      <c r="AT53" s="268"/>
      <c r="AU53" s="268"/>
      <c r="AV53" s="268"/>
    </row>
    <row r="54" spans="2:48" ht="15.75" customHeight="1">
      <c r="B54" s="95">
        <f t="shared" si="3"/>
        <v>5</v>
      </c>
      <c r="C54" s="495"/>
      <c r="D54" s="545"/>
      <c r="E54" s="545"/>
      <c r="F54" s="545"/>
      <c r="G54" s="545"/>
      <c r="H54" s="546"/>
      <c r="I54" s="499"/>
      <c r="J54" s="500"/>
      <c r="K54" s="500"/>
      <c r="L54" s="500"/>
      <c r="M54" s="500"/>
      <c r="N54" s="501"/>
      <c r="O54" s="545"/>
      <c r="P54" s="545"/>
      <c r="Q54" s="545"/>
      <c r="R54" s="1133"/>
      <c r="S54" s="1134"/>
      <c r="T54" s="1135"/>
      <c r="U54" s="1136"/>
      <c r="V54" s="500"/>
      <c r="W54" s="501"/>
      <c r="X54" s="838"/>
      <c r="Y54" s="500"/>
      <c r="Z54" s="526"/>
      <c r="AA54" s="526"/>
      <c r="AB54" s="526"/>
      <c r="AC54" s="526"/>
      <c r="AD54" s="1137">
        <f t="shared" si="0"/>
      </c>
      <c r="AE54" s="1138"/>
      <c r="AF54" s="1139">
        <f t="shared" si="1"/>
      </c>
      <c r="AG54" s="1140"/>
      <c r="AH54" s="1141"/>
      <c r="AI54" s="1139">
        <f t="shared" si="2"/>
      </c>
      <c r="AJ54" s="1140"/>
      <c r="AK54" s="1141"/>
      <c r="AL54" s="1091"/>
      <c r="AM54" s="1101"/>
      <c r="AN54" s="1101"/>
      <c r="AO54" s="1101"/>
      <c r="AP54" s="1101"/>
      <c r="AQ54" s="1101"/>
      <c r="AR54" s="267"/>
      <c r="AS54" s="268"/>
      <c r="AT54" s="268"/>
      <c r="AU54" s="268"/>
      <c r="AV54" s="268"/>
    </row>
    <row r="55" spans="2:48" ht="15.75" customHeight="1">
      <c r="B55" s="95">
        <f t="shared" si="3"/>
        <v>6</v>
      </c>
      <c r="C55" s="495"/>
      <c r="D55" s="545"/>
      <c r="E55" s="545"/>
      <c r="F55" s="545"/>
      <c r="G55" s="545"/>
      <c r="H55" s="546"/>
      <c r="I55" s="499"/>
      <c r="J55" s="500"/>
      <c r="K55" s="500"/>
      <c r="L55" s="500"/>
      <c r="M55" s="500"/>
      <c r="N55" s="501"/>
      <c r="O55" s="545"/>
      <c r="P55" s="545"/>
      <c r="Q55" s="545"/>
      <c r="R55" s="1133"/>
      <c r="S55" s="1134"/>
      <c r="T55" s="1135"/>
      <c r="U55" s="1136"/>
      <c r="V55" s="500"/>
      <c r="W55" s="501"/>
      <c r="X55" s="838"/>
      <c r="Y55" s="500"/>
      <c r="Z55" s="526"/>
      <c r="AA55" s="526"/>
      <c r="AB55" s="526"/>
      <c r="AC55" s="526"/>
      <c r="AD55" s="1137">
        <f t="shared" si="0"/>
      </c>
      <c r="AE55" s="1138"/>
      <c r="AF55" s="1139">
        <f t="shared" si="1"/>
      </c>
      <c r="AG55" s="1140"/>
      <c r="AH55" s="1141"/>
      <c r="AI55" s="1139">
        <f t="shared" si="2"/>
      </c>
      <c r="AJ55" s="1140"/>
      <c r="AK55" s="1141"/>
      <c r="AL55" s="1091"/>
      <c r="AM55" s="1101"/>
      <c r="AN55" s="1101"/>
      <c r="AO55" s="1101"/>
      <c r="AP55" s="1101"/>
      <c r="AQ55" s="1101"/>
      <c r="AR55" s="4"/>
      <c r="AS55" s="5"/>
      <c r="AT55" s="5"/>
      <c r="AU55" s="5"/>
      <c r="AV55" s="5"/>
    </row>
    <row r="56" spans="2:48" ht="15.75" customHeight="1">
      <c r="B56" s="95">
        <f t="shared" si="3"/>
        <v>7</v>
      </c>
      <c r="C56" s="495"/>
      <c r="D56" s="545"/>
      <c r="E56" s="545"/>
      <c r="F56" s="545"/>
      <c r="G56" s="545"/>
      <c r="H56" s="546"/>
      <c r="I56" s="499"/>
      <c r="J56" s="500"/>
      <c r="K56" s="500"/>
      <c r="L56" s="500"/>
      <c r="M56" s="500"/>
      <c r="N56" s="501"/>
      <c r="O56" s="545"/>
      <c r="P56" s="545"/>
      <c r="Q56" s="545"/>
      <c r="R56" s="1133"/>
      <c r="S56" s="1134"/>
      <c r="T56" s="1135"/>
      <c r="U56" s="1136"/>
      <c r="V56" s="500"/>
      <c r="W56" s="501"/>
      <c r="X56" s="838"/>
      <c r="Y56" s="500"/>
      <c r="Z56" s="526"/>
      <c r="AA56" s="526"/>
      <c r="AB56" s="526"/>
      <c r="AC56" s="526"/>
      <c r="AD56" s="1137">
        <f t="shared" si="0"/>
      </c>
      <c r="AE56" s="1138"/>
      <c r="AF56" s="1139">
        <f t="shared" si="1"/>
      </c>
      <c r="AG56" s="1140"/>
      <c r="AH56" s="1141"/>
      <c r="AI56" s="1139">
        <f t="shared" si="2"/>
      </c>
      <c r="AJ56" s="1140"/>
      <c r="AK56" s="1141"/>
      <c r="AL56" s="1091"/>
      <c r="AM56" s="1101"/>
      <c r="AN56" s="1101"/>
      <c r="AO56" s="1101"/>
      <c r="AP56" s="1101"/>
      <c r="AQ56" s="1101"/>
      <c r="AR56" s="4"/>
      <c r="AS56" s="5"/>
      <c r="AT56" s="5"/>
      <c r="AU56" s="5"/>
      <c r="AV56" s="5"/>
    </row>
    <row r="57" spans="2:48" ht="15.75" customHeight="1">
      <c r="B57" s="95">
        <f t="shared" si="3"/>
        <v>8</v>
      </c>
      <c r="C57" s="495"/>
      <c r="D57" s="545"/>
      <c r="E57" s="545"/>
      <c r="F57" s="545"/>
      <c r="G57" s="545"/>
      <c r="H57" s="546"/>
      <c r="I57" s="499"/>
      <c r="J57" s="500"/>
      <c r="K57" s="500"/>
      <c r="L57" s="500"/>
      <c r="M57" s="500"/>
      <c r="N57" s="501"/>
      <c r="O57" s="545"/>
      <c r="P57" s="545"/>
      <c r="Q57" s="545"/>
      <c r="R57" s="1133"/>
      <c r="S57" s="1134"/>
      <c r="T57" s="1135"/>
      <c r="U57" s="1136"/>
      <c r="V57" s="500"/>
      <c r="W57" s="501"/>
      <c r="X57" s="838"/>
      <c r="Y57" s="500"/>
      <c r="Z57" s="526"/>
      <c r="AA57" s="526"/>
      <c r="AB57" s="526"/>
      <c r="AC57" s="526"/>
      <c r="AD57" s="1137">
        <f t="shared" si="0"/>
      </c>
      <c r="AE57" s="1138"/>
      <c r="AF57" s="1139">
        <f t="shared" si="1"/>
      </c>
      <c r="AG57" s="1140"/>
      <c r="AH57" s="1141"/>
      <c r="AI57" s="1139">
        <f t="shared" si="2"/>
      </c>
      <c r="AJ57" s="1140"/>
      <c r="AK57" s="1141"/>
      <c r="AL57" s="1091"/>
      <c r="AM57" s="1101"/>
      <c r="AN57" s="1101"/>
      <c r="AO57" s="1101"/>
      <c r="AP57" s="1101"/>
      <c r="AQ57" s="1101"/>
      <c r="AR57" s="4"/>
      <c r="AS57" s="5"/>
      <c r="AT57" s="5"/>
      <c r="AU57" s="5"/>
      <c r="AV57" s="5"/>
    </row>
    <row r="58" spans="2:48" ht="15.75" customHeight="1">
      <c r="B58" s="95">
        <f t="shared" si="3"/>
        <v>9</v>
      </c>
      <c r="C58" s="495"/>
      <c r="D58" s="545"/>
      <c r="E58" s="545"/>
      <c r="F58" s="545"/>
      <c r="G58" s="545"/>
      <c r="H58" s="546"/>
      <c r="I58" s="499"/>
      <c r="J58" s="500"/>
      <c r="K58" s="500"/>
      <c r="L58" s="500"/>
      <c r="M58" s="500"/>
      <c r="N58" s="501"/>
      <c r="O58" s="545"/>
      <c r="P58" s="545"/>
      <c r="Q58" s="545"/>
      <c r="R58" s="1133"/>
      <c r="S58" s="1134"/>
      <c r="T58" s="1135"/>
      <c r="U58" s="1136"/>
      <c r="V58" s="500"/>
      <c r="W58" s="501"/>
      <c r="X58" s="838"/>
      <c r="Y58" s="500"/>
      <c r="Z58" s="526"/>
      <c r="AA58" s="526"/>
      <c r="AB58" s="526"/>
      <c r="AC58" s="526"/>
      <c r="AD58" s="1137">
        <f t="shared" si="0"/>
      </c>
      <c r="AE58" s="1138"/>
      <c r="AF58" s="1139">
        <f t="shared" si="1"/>
      </c>
      <c r="AG58" s="1140"/>
      <c r="AH58" s="1141"/>
      <c r="AI58" s="1139">
        <f t="shared" si="2"/>
      </c>
      <c r="AJ58" s="1140"/>
      <c r="AK58" s="1141"/>
      <c r="AL58" s="1088" t="s">
        <v>390</v>
      </c>
      <c r="AM58" s="1089"/>
      <c r="AN58" s="1089"/>
      <c r="AO58" s="1089"/>
      <c r="AP58" s="1089"/>
      <c r="AQ58" s="1090"/>
      <c r="AR58" s="264"/>
      <c r="AS58" s="266"/>
      <c r="AT58" s="266"/>
      <c r="AU58" s="266"/>
      <c r="AV58" s="266"/>
    </row>
    <row r="59" spans="2:48" ht="15.75" customHeight="1">
      <c r="B59" s="95">
        <f t="shared" si="3"/>
        <v>10</v>
      </c>
      <c r="C59" s="495"/>
      <c r="D59" s="545"/>
      <c r="E59" s="545"/>
      <c r="F59" s="545"/>
      <c r="G59" s="545"/>
      <c r="H59" s="546"/>
      <c r="I59" s="499"/>
      <c r="J59" s="500"/>
      <c r="K59" s="500"/>
      <c r="L59" s="500"/>
      <c r="M59" s="500"/>
      <c r="N59" s="501"/>
      <c r="O59" s="545"/>
      <c r="P59" s="545"/>
      <c r="Q59" s="545"/>
      <c r="R59" s="1133"/>
      <c r="S59" s="1134"/>
      <c r="T59" s="1135"/>
      <c r="U59" s="1136"/>
      <c r="V59" s="500"/>
      <c r="W59" s="501"/>
      <c r="X59" s="838"/>
      <c r="Y59" s="500"/>
      <c r="Z59" s="526"/>
      <c r="AA59" s="526"/>
      <c r="AB59" s="526"/>
      <c r="AC59" s="526"/>
      <c r="AD59" s="1137">
        <f t="shared" si="0"/>
      </c>
      <c r="AE59" s="1138"/>
      <c r="AF59" s="1139">
        <f t="shared" si="1"/>
      </c>
      <c r="AG59" s="1140"/>
      <c r="AH59" s="1141"/>
      <c r="AI59" s="1139">
        <f t="shared" si="2"/>
      </c>
      <c r="AJ59" s="1140"/>
      <c r="AK59" s="1141"/>
      <c r="AL59" s="1091"/>
      <c r="AM59" s="1089"/>
      <c r="AN59" s="1089"/>
      <c r="AO59" s="1089"/>
      <c r="AP59" s="1089"/>
      <c r="AQ59" s="1090"/>
      <c r="AR59" s="264"/>
      <c r="AS59" s="266"/>
      <c r="AT59" s="266"/>
      <c r="AU59" s="266"/>
      <c r="AV59" s="266"/>
    </row>
    <row r="60" spans="2:48" ht="15.75" customHeight="1">
      <c r="B60" s="95">
        <f t="shared" si="3"/>
        <v>11</v>
      </c>
      <c r="C60" s="495"/>
      <c r="D60" s="545"/>
      <c r="E60" s="545"/>
      <c r="F60" s="545"/>
      <c r="G60" s="545"/>
      <c r="H60" s="546"/>
      <c r="I60" s="499"/>
      <c r="J60" s="500"/>
      <c r="K60" s="500"/>
      <c r="L60" s="500"/>
      <c r="M60" s="500"/>
      <c r="N60" s="501"/>
      <c r="O60" s="545"/>
      <c r="P60" s="545"/>
      <c r="Q60" s="545"/>
      <c r="R60" s="1133"/>
      <c r="S60" s="1134"/>
      <c r="T60" s="1135"/>
      <c r="U60" s="1136"/>
      <c r="V60" s="500"/>
      <c r="W60" s="501"/>
      <c r="X60" s="838"/>
      <c r="Y60" s="500"/>
      <c r="Z60" s="526"/>
      <c r="AA60" s="526"/>
      <c r="AB60" s="526"/>
      <c r="AC60" s="526"/>
      <c r="AD60" s="1137">
        <f t="shared" si="0"/>
      </c>
      <c r="AE60" s="1138"/>
      <c r="AF60" s="1139">
        <f t="shared" si="1"/>
      </c>
      <c r="AG60" s="1140"/>
      <c r="AH60" s="1141"/>
      <c r="AI60" s="1139">
        <f t="shared" si="2"/>
      </c>
      <c r="AJ60" s="1140"/>
      <c r="AK60" s="1141"/>
      <c r="AL60" s="1091"/>
      <c r="AM60" s="1089"/>
      <c r="AN60" s="1089"/>
      <c r="AO60" s="1089"/>
      <c r="AP60" s="1089"/>
      <c r="AQ60" s="1090"/>
      <c r="AR60" s="264"/>
      <c r="AS60" s="266"/>
      <c r="AT60" s="266"/>
      <c r="AU60" s="266"/>
      <c r="AV60" s="266"/>
    </row>
    <row r="61" spans="2:48" ht="15.75" customHeight="1">
      <c r="B61" s="95">
        <f t="shared" si="3"/>
        <v>12</v>
      </c>
      <c r="C61" s="495"/>
      <c r="D61" s="545"/>
      <c r="E61" s="545"/>
      <c r="F61" s="545"/>
      <c r="G61" s="545"/>
      <c r="H61" s="546"/>
      <c r="I61" s="499"/>
      <c r="J61" s="500"/>
      <c r="K61" s="500"/>
      <c r="L61" s="500"/>
      <c r="M61" s="500"/>
      <c r="N61" s="501"/>
      <c r="O61" s="545"/>
      <c r="P61" s="545"/>
      <c r="Q61" s="545"/>
      <c r="R61" s="1133"/>
      <c r="S61" s="1134"/>
      <c r="T61" s="1135"/>
      <c r="U61" s="1136"/>
      <c r="V61" s="500"/>
      <c r="W61" s="501"/>
      <c r="X61" s="838"/>
      <c r="Y61" s="500"/>
      <c r="Z61" s="526"/>
      <c r="AA61" s="526"/>
      <c r="AB61" s="526"/>
      <c r="AC61" s="526"/>
      <c r="AD61" s="1137">
        <f t="shared" si="0"/>
      </c>
      <c r="AE61" s="1138"/>
      <c r="AF61" s="1139">
        <f t="shared" si="1"/>
      </c>
      <c r="AG61" s="1140"/>
      <c r="AH61" s="1141"/>
      <c r="AI61" s="1139">
        <f t="shared" si="2"/>
      </c>
      <c r="AJ61" s="1140"/>
      <c r="AK61" s="1141"/>
      <c r="AL61" s="1091"/>
      <c r="AM61" s="1089"/>
      <c r="AN61" s="1089"/>
      <c r="AO61" s="1089"/>
      <c r="AP61" s="1089"/>
      <c r="AQ61" s="1090"/>
      <c r="AR61" s="264"/>
      <c r="AS61" s="266"/>
      <c r="AT61" s="266"/>
      <c r="AU61" s="266"/>
      <c r="AV61" s="266"/>
    </row>
    <row r="62" spans="2:48" ht="15.75" customHeight="1">
      <c r="B62" s="95">
        <f t="shared" si="3"/>
        <v>13</v>
      </c>
      <c r="C62" s="495"/>
      <c r="D62" s="545"/>
      <c r="E62" s="545"/>
      <c r="F62" s="545"/>
      <c r="G62" s="545"/>
      <c r="H62" s="546"/>
      <c r="I62" s="499"/>
      <c r="J62" s="500"/>
      <c r="K62" s="500"/>
      <c r="L62" s="500"/>
      <c r="M62" s="500"/>
      <c r="N62" s="501"/>
      <c r="O62" s="545"/>
      <c r="P62" s="545"/>
      <c r="Q62" s="545"/>
      <c r="R62" s="1133"/>
      <c r="S62" s="1134"/>
      <c r="T62" s="1135"/>
      <c r="U62" s="1136"/>
      <c r="V62" s="500"/>
      <c r="W62" s="501"/>
      <c r="X62" s="838"/>
      <c r="Y62" s="500"/>
      <c r="Z62" s="526"/>
      <c r="AA62" s="526"/>
      <c r="AB62" s="526"/>
      <c r="AC62" s="526"/>
      <c r="AD62" s="1137">
        <f t="shared" si="0"/>
      </c>
      <c r="AE62" s="1138"/>
      <c r="AF62" s="1139">
        <f t="shared" si="1"/>
      </c>
      <c r="AG62" s="1140"/>
      <c r="AH62" s="1141"/>
      <c r="AI62" s="1139">
        <f t="shared" si="2"/>
      </c>
      <c r="AJ62" s="1140"/>
      <c r="AK62" s="1141"/>
      <c r="AL62" s="1091"/>
      <c r="AM62" s="1089"/>
      <c r="AN62" s="1089"/>
      <c r="AO62" s="1089"/>
      <c r="AP62" s="1089"/>
      <c r="AQ62" s="1090"/>
      <c r="AR62" s="264"/>
      <c r="AS62" s="266"/>
      <c r="AT62" s="266"/>
      <c r="AU62" s="266"/>
      <c r="AV62" s="266"/>
    </row>
    <row r="63" spans="2:48" ht="15.75" customHeight="1">
      <c r="B63" s="95">
        <f t="shared" si="3"/>
        <v>14</v>
      </c>
      <c r="C63" s="495"/>
      <c r="D63" s="545"/>
      <c r="E63" s="545"/>
      <c r="F63" s="545"/>
      <c r="G63" s="545"/>
      <c r="H63" s="546"/>
      <c r="I63" s="499"/>
      <c r="J63" s="500"/>
      <c r="K63" s="500"/>
      <c r="L63" s="500"/>
      <c r="M63" s="500"/>
      <c r="N63" s="501"/>
      <c r="O63" s="545"/>
      <c r="P63" s="545"/>
      <c r="Q63" s="545"/>
      <c r="R63" s="1133"/>
      <c r="S63" s="1134"/>
      <c r="T63" s="1135"/>
      <c r="U63" s="1136"/>
      <c r="V63" s="500"/>
      <c r="W63" s="501"/>
      <c r="X63" s="838"/>
      <c r="Y63" s="500"/>
      <c r="Z63" s="526"/>
      <c r="AA63" s="526"/>
      <c r="AB63" s="526"/>
      <c r="AC63" s="526"/>
      <c r="AD63" s="1137">
        <f t="shared" si="0"/>
      </c>
      <c r="AE63" s="1138"/>
      <c r="AF63" s="1139">
        <f t="shared" si="1"/>
      </c>
      <c r="AG63" s="1140"/>
      <c r="AH63" s="1141"/>
      <c r="AI63" s="1139">
        <f t="shared" si="2"/>
      </c>
      <c r="AJ63" s="1140"/>
      <c r="AK63" s="1141"/>
      <c r="AL63" s="1091"/>
      <c r="AM63" s="1089"/>
      <c r="AN63" s="1089"/>
      <c r="AO63" s="1089"/>
      <c r="AP63" s="1089"/>
      <c r="AQ63" s="1090"/>
      <c r="AR63" s="4"/>
      <c r="AS63" s="5"/>
      <c r="AT63" s="5"/>
      <c r="AU63" s="5"/>
      <c r="AV63" s="5"/>
    </row>
    <row r="64" spans="2:48" ht="15.75" customHeight="1">
      <c r="B64" s="95">
        <f t="shared" si="3"/>
        <v>15</v>
      </c>
      <c r="C64" s="495"/>
      <c r="D64" s="545"/>
      <c r="E64" s="545"/>
      <c r="F64" s="545"/>
      <c r="G64" s="545"/>
      <c r="H64" s="546"/>
      <c r="I64" s="499"/>
      <c r="J64" s="500"/>
      <c r="K64" s="500"/>
      <c r="L64" s="500"/>
      <c r="M64" s="500"/>
      <c r="N64" s="501"/>
      <c r="O64" s="545"/>
      <c r="P64" s="545"/>
      <c r="Q64" s="545"/>
      <c r="R64" s="1133"/>
      <c r="S64" s="1134"/>
      <c r="T64" s="1135"/>
      <c r="U64" s="1136"/>
      <c r="V64" s="500"/>
      <c r="W64" s="501"/>
      <c r="X64" s="838"/>
      <c r="Y64" s="500"/>
      <c r="Z64" s="526"/>
      <c r="AA64" s="526"/>
      <c r="AB64" s="526"/>
      <c r="AC64" s="526"/>
      <c r="AD64" s="1137">
        <f t="shared" si="0"/>
      </c>
      <c r="AE64" s="1138"/>
      <c r="AF64" s="1139">
        <f t="shared" si="1"/>
      </c>
      <c r="AG64" s="1140"/>
      <c r="AH64" s="1141"/>
      <c r="AI64" s="1139">
        <f t="shared" si="2"/>
      </c>
      <c r="AJ64" s="1140"/>
      <c r="AK64" s="1141"/>
      <c r="AL64" s="1091"/>
      <c r="AM64" s="1089"/>
      <c r="AN64" s="1089"/>
      <c r="AO64" s="1089"/>
      <c r="AP64" s="1089"/>
      <c r="AQ64" s="1090"/>
      <c r="AR64" s="4"/>
      <c r="AS64" s="5"/>
      <c r="AT64" s="5"/>
      <c r="AU64" s="5"/>
      <c r="AV64" s="5"/>
    </row>
    <row r="65" spans="2:48" ht="15.75" customHeight="1">
      <c r="B65" s="95">
        <f t="shared" si="3"/>
        <v>16</v>
      </c>
      <c r="C65" s="495"/>
      <c r="D65" s="545"/>
      <c r="E65" s="545"/>
      <c r="F65" s="545"/>
      <c r="G65" s="545"/>
      <c r="H65" s="546"/>
      <c r="I65" s="499"/>
      <c r="J65" s="500"/>
      <c r="K65" s="500"/>
      <c r="L65" s="500"/>
      <c r="M65" s="500"/>
      <c r="N65" s="501"/>
      <c r="O65" s="545"/>
      <c r="P65" s="545"/>
      <c r="Q65" s="545"/>
      <c r="R65" s="1133"/>
      <c r="S65" s="1134"/>
      <c r="T65" s="1135"/>
      <c r="U65" s="1136"/>
      <c r="V65" s="500"/>
      <c r="W65" s="501"/>
      <c r="X65" s="838"/>
      <c r="Y65" s="500"/>
      <c r="Z65" s="526"/>
      <c r="AA65" s="526"/>
      <c r="AB65" s="526"/>
      <c r="AC65" s="526"/>
      <c r="AD65" s="1137">
        <f t="shared" si="0"/>
      </c>
      <c r="AE65" s="1138"/>
      <c r="AF65" s="1139">
        <f t="shared" si="1"/>
      </c>
      <c r="AG65" s="1140"/>
      <c r="AH65" s="1141"/>
      <c r="AI65" s="1139">
        <f t="shared" si="2"/>
      </c>
      <c r="AJ65" s="1140"/>
      <c r="AK65" s="1141"/>
      <c r="AL65" s="1091"/>
      <c r="AM65" s="1089"/>
      <c r="AN65" s="1089"/>
      <c r="AO65" s="1089"/>
      <c r="AP65" s="1089"/>
      <c r="AQ65" s="1090"/>
      <c r="AR65" s="4"/>
      <c r="AS65" s="5"/>
      <c r="AT65" s="5"/>
      <c r="AU65" s="5"/>
      <c r="AV65" s="5"/>
    </row>
    <row r="66" spans="2:48" ht="15.75" customHeight="1">
      <c r="B66" s="95">
        <f t="shared" si="3"/>
        <v>17</v>
      </c>
      <c r="C66" s="495"/>
      <c r="D66" s="545"/>
      <c r="E66" s="545"/>
      <c r="F66" s="545"/>
      <c r="G66" s="545"/>
      <c r="H66" s="546"/>
      <c r="I66" s="499"/>
      <c r="J66" s="500"/>
      <c r="K66" s="500"/>
      <c r="L66" s="500"/>
      <c r="M66" s="500"/>
      <c r="N66" s="501"/>
      <c r="O66" s="545"/>
      <c r="P66" s="545"/>
      <c r="Q66" s="545"/>
      <c r="R66" s="1133"/>
      <c r="S66" s="1134"/>
      <c r="T66" s="1135"/>
      <c r="U66" s="1136"/>
      <c r="V66" s="500"/>
      <c r="W66" s="501"/>
      <c r="X66" s="838"/>
      <c r="Y66" s="500"/>
      <c r="Z66" s="526"/>
      <c r="AA66" s="526"/>
      <c r="AB66" s="526"/>
      <c r="AC66" s="526"/>
      <c r="AD66" s="1137">
        <f t="shared" si="0"/>
      </c>
      <c r="AE66" s="1138"/>
      <c r="AF66" s="1139">
        <f t="shared" si="1"/>
      </c>
      <c r="AG66" s="1140"/>
      <c r="AH66" s="1141"/>
      <c r="AI66" s="1139">
        <f t="shared" si="2"/>
      </c>
      <c r="AJ66" s="1140"/>
      <c r="AK66" s="1141"/>
      <c r="AL66" s="24"/>
      <c r="AM66" s="24"/>
      <c r="AN66" s="24"/>
      <c r="AO66" s="24"/>
      <c r="AP66" s="24"/>
      <c r="AQ66" s="24"/>
      <c r="AR66" s="4"/>
      <c r="AS66" s="5"/>
      <c r="AT66" s="5"/>
      <c r="AU66" s="5"/>
      <c r="AV66" s="5"/>
    </row>
    <row r="67" spans="2:48" ht="15.75" customHeight="1">
      <c r="B67" s="95">
        <f t="shared" si="3"/>
        <v>18</v>
      </c>
      <c r="C67" s="495"/>
      <c r="D67" s="545"/>
      <c r="E67" s="545"/>
      <c r="F67" s="545"/>
      <c r="G67" s="545"/>
      <c r="H67" s="546"/>
      <c r="I67" s="499"/>
      <c r="J67" s="500"/>
      <c r="K67" s="500"/>
      <c r="L67" s="500"/>
      <c r="M67" s="500"/>
      <c r="N67" s="501"/>
      <c r="O67" s="545"/>
      <c r="P67" s="545"/>
      <c r="Q67" s="545"/>
      <c r="R67" s="1133"/>
      <c r="S67" s="1134"/>
      <c r="T67" s="1135"/>
      <c r="U67" s="1136"/>
      <c r="V67" s="500"/>
      <c r="W67" s="501"/>
      <c r="X67" s="838"/>
      <c r="Y67" s="500"/>
      <c r="Z67" s="526"/>
      <c r="AA67" s="526"/>
      <c r="AB67" s="526"/>
      <c r="AC67" s="526"/>
      <c r="AD67" s="1137">
        <f t="shared" si="0"/>
      </c>
      <c r="AE67" s="1138"/>
      <c r="AF67" s="1139">
        <f t="shared" si="1"/>
      </c>
      <c r="AG67" s="1140"/>
      <c r="AH67" s="1141"/>
      <c r="AI67" s="1139">
        <f t="shared" si="2"/>
      </c>
      <c r="AJ67" s="1140"/>
      <c r="AK67" s="1141"/>
      <c r="AL67" s="24"/>
      <c r="AM67" s="24"/>
      <c r="AN67" s="24"/>
      <c r="AO67" s="24"/>
      <c r="AP67" s="24"/>
      <c r="AQ67" s="24"/>
      <c r="AR67" s="4"/>
      <c r="AS67" s="5"/>
      <c r="AT67" s="5"/>
      <c r="AU67" s="5"/>
      <c r="AV67" s="5"/>
    </row>
    <row r="68" spans="2:43" ht="15.75" customHeight="1">
      <c r="B68" s="95">
        <f t="shared" si="3"/>
        <v>19</v>
      </c>
      <c r="C68" s="495"/>
      <c r="D68" s="545"/>
      <c r="E68" s="545"/>
      <c r="F68" s="545"/>
      <c r="G68" s="545"/>
      <c r="H68" s="546"/>
      <c r="I68" s="499"/>
      <c r="J68" s="500"/>
      <c r="K68" s="500"/>
      <c r="L68" s="500"/>
      <c r="M68" s="500"/>
      <c r="N68" s="501"/>
      <c r="O68" s="545"/>
      <c r="P68" s="545"/>
      <c r="Q68" s="545"/>
      <c r="R68" s="1133"/>
      <c r="S68" s="1134"/>
      <c r="T68" s="1135"/>
      <c r="U68" s="1136"/>
      <c r="V68" s="500"/>
      <c r="W68" s="501"/>
      <c r="X68" s="838"/>
      <c r="Y68" s="500"/>
      <c r="Z68" s="526"/>
      <c r="AA68" s="526"/>
      <c r="AB68" s="526"/>
      <c r="AC68" s="526"/>
      <c r="AD68" s="1137">
        <f t="shared" si="0"/>
      </c>
      <c r="AE68" s="1138"/>
      <c r="AF68" s="1139">
        <f t="shared" si="1"/>
      </c>
      <c r="AG68" s="1140"/>
      <c r="AH68" s="1141"/>
      <c r="AI68" s="1139">
        <f t="shared" si="2"/>
      </c>
      <c r="AJ68" s="1140"/>
      <c r="AK68" s="1141"/>
      <c r="AL68" s="24"/>
      <c r="AM68" s="24"/>
      <c r="AN68" s="24"/>
      <c r="AO68" s="24"/>
      <c r="AP68" s="24"/>
      <c r="AQ68" s="33"/>
    </row>
    <row r="69" spans="2:43" ht="15.75" customHeight="1" thickBot="1">
      <c r="B69" s="95">
        <f t="shared" si="3"/>
        <v>20</v>
      </c>
      <c r="C69" s="858"/>
      <c r="D69" s="859"/>
      <c r="E69" s="859"/>
      <c r="F69" s="859"/>
      <c r="G69" s="859"/>
      <c r="H69" s="860"/>
      <c r="I69" s="502"/>
      <c r="J69" s="503"/>
      <c r="K69" s="503"/>
      <c r="L69" s="503"/>
      <c r="M69" s="503"/>
      <c r="N69" s="504"/>
      <c r="O69" s="545"/>
      <c r="P69" s="545"/>
      <c r="Q69" s="545"/>
      <c r="R69" s="1133"/>
      <c r="S69" s="1134"/>
      <c r="T69" s="1142"/>
      <c r="U69" s="1143"/>
      <c r="V69" s="500"/>
      <c r="W69" s="501"/>
      <c r="X69" s="838"/>
      <c r="Y69" s="500"/>
      <c r="Z69" s="526"/>
      <c r="AA69" s="526"/>
      <c r="AB69" s="526"/>
      <c r="AC69" s="526"/>
      <c r="AD69" s="1146">
        <f t="shared" si="0"/>
      </c>
      <c r="AE69" s="1147"/>
      <c r="AF69" s="1148">
        <f t="shared" si="1"/>
      </c>
      <c r="AG69" s="1149"/>
      <c r="AH69" s="1150"/>
      <c r="AI69" s="1148">
        <f t="shared" si="2"/>
      </c>
      <c r="AJ69" s="1149"/>
      <c r="AK69" s="1150"/>
      <c r="AL69" s="24"/>
      <c r="AM69" s="24"/>
      <c r="AN69" s="24"/>
      <c r="AO69" s="24"/>
      <c r="AP69" s="24"/>
      <c r="AQ69" s="33"/>
    </row>
    <row r="70" spans="2:43" ht="24" customHeight="1" thickBot="1">
      <c r="B70" s="96"/>
      <c r="C70" s="217" t="s">
        <v>241</v>
      </c>
      <c r="D70" s="87"/>
      <c r="E70" s="87"/>
      <c r="F70" s="87"/>
      <c r="G70" s="87"/>
      <c r="H70" s="87"/>
      <c r="I70" s="87"/>
      <c r="J70" s="87"/>
      <c r="K70" s="87"/>
      <c r="L70" s="87"/>
      <c r="M70" s="87"/>
      <c r="N70" s="87"/>
      <c r="O70" s="87"/>
      <c r="P70" s="87"/>
      <c r="Q70" s="87"/>
      <c r="R70" s="87"/>
      <c r="S70" s="87"/>
      <c r="T70" s="218"/>
      <c r="U70" s="218"/>
      <c r="V70" s="87"/>
      <c r="W70" s="87"/>
      <c r="X70" s="87"/>
      <c r="Y70" s="87"/>
      <c r="Z70" s="87"/>
      <c r="AA70" s="87"/>
      <c r="AB70" s="87"/>
      <c r="AC70" s="87"/>
      <c r="AD70" s="290"/>
      <c r="AE70" s="291"/>
      <c r="AF70" s="1121">
        <f>SUM(AF50:AH69)</f>
        <v>0</v>
      </c>
      <c r="AG70" s="1122"/>
      <c r="AH70" s="1123"/>
      <c r="AI70" s="1121">
        <f>SUM(AI50:AK69)</f>
        <v>0</v>
      </c>
      <c r="AJ70" s="1122"/>
      <c r="AK70" s="1123"/>
      <c r="AL70" s="83"/>
      <c r="AM70" s="84"/>
      <c r="AN70" s="84"/>
      <c r="AO70" s="84"/>
      <c r="AP70" s="84"/>
      <c r="AQ70" s="85"/>
    </row>
    <row r="71" spans="2:43" ht="15.75" customHeight="1" thickBot="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219"/>
      <c r="AG71" s="219"/>
      <c r="AH71" s="219"/>
      <c r="AI71" s="219"/>
      <c r="AJ71" s="219"/>
      <c r="AK71" s="219"/>
      <c r="AL71" s="87"/>
      <c r="AM71" s="87"/>
      <c r="AN71" s="87"/>
      <c r="AO71" s="87"/>
      <c r="AP71" s="87"/>
      <c r="AQ71" s="87"/>
    </row>
    <row r="72" spans="2:43" ht="15.75" customHeight="1" thickBot="1">
      <c r="B72" s="41"/>
      <c r="C72" s="41" t="s">
        <v>305</v>
      </c>
      <c r="D72" s="42"/>
      <c r="E72" s="42"/>
      <c r="F72" s="42"/>
      <c r="G72" s="203"/>
      <c r="H72" s="203"/>
      <c r="I72" s="203"/>
      <c r="J72" s="203"/>
      <c r="K72" s="203"/>
      <c r="L72" s="203"/>
      <c r="M72" s="203"/>
      <c r="N72" s="203"/>
      <c r="O72" s="203"/>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109"/>
    </row>
    <row r="73" spans="2:43" ht="15.75" customHeight="1">
      <c r="B73" s="204"/>
      <c r="C73" s="621" t="s">
        <v>129</v>
      </c>
      <c r="D73" s="622"/>
      <c r="E73" s="622"/>
      <c r="F73" s="622"/>
      <c r="G73" s="622"/>
      <c r="H73" s="622"/>
      <c r="I73" s="622"/>
      <c r="J73" s="622"/>
      <c r="K73" s="622"/>
      <c r="L73" s="622"/>
      <c r="M73" s="205"/>
      <c r="N73" s="247"/>
      <c r="O73" s="684" t="s">
        <v>181</v>
      </c>
      <c r="P73" s="684"/>
      <c r="Q73" s="684"/>
      <c r="R73" s="684"/>
      <c r="S73" s="684"/>
      <c r="T73" s="684"/>
      <c r="U73" s="684"/>
      <c r="V73" s="684"/>
      <c r="W73" s="684"/>
      <c r="X73" s="684"/>
      <c r="Y73" s="684"/>
      <c r="Z73" s="684"/>
      <c r="AA73" s="684"/>
      <c r="AB73" s="684"/>
      <c r="AC73" s="684"/>
      <c r="AD73" s="684"/>
      <c r="AE73" s="685"/>
      <c r="AF73" s="206" t="s">
        <v>389</v>
      </c>
      <c r="AG73" s="206"/>
      <c r="AH73" s="206"/>
      <c r="AI73" s="1124" t="s">
        <v>164</v>
      </c>
      <c r="AJ73" s="1125"/>
      <c r="AK73" s="1126"/>
      <c r="AL73" s="616" t="s">
        <v>265</v>
      </c>
      <c r="AM73" s="617"/>
      <c r="AN73" s="617"/>
      <c r="AO73" s="617"/>
      <c r="AP73" s="617"/>
      <c r="AQ73" s="618"/>
    </row>
    <row r="74" spans="2:43" ht="15.75" customHeight="1">
      <c r="B74" s="207"/>
      <c r="C74" s="208"/>
      <c r="D74" s="209"/>
      <c r="E74" s="209"/>
      <c r="F74" s="209"/>
      <c r="G74" s="209"/>
      <c r="H74" s="209"/>
      <c r="I74" s="209"/>
      <c r="J74" s="209"/>
      <c r="K74" s="209"/>
      <c r="L74" s="209"/>
      <c r="M74" s="1098"/>
      <c r="N74" s="1144"/>
      <c r="O74" s="1098" t="s">
        <v>330</v>
      </c>
      <c r="P74" s="1098"/>
      <c r="Q74" s="1098"/>
      <c r="R74" s="552" t="s">
        <v>162</v>
      </c>
      <c r="S74" s="553"/>
      <c r="T74" s="552" t="s">
        <v>160</v>
      </c>
      <c r="U74" s="554"/>
      <c r="V74" s="534" t="s">
        <v>157</v>
      </c>
      <c r="W74" s="726"/>
      <c r="X74" s="1153" t="s">
        <v>175</v>
      </c>
      <c r="Y74" s="1154"/>
      <c r="Z74" s="1154"/>
      <c r="AA74" s="1154"/>
      <c r="AB74" s="1154"/>
      <c r="AC74" s="1154"/>
      <c r="AD74" s="1154"/>
      <c r="AE74" s="1155"/>
      <c r="AF74" s="210"/>
      <c r="AG74" s="210"/>
      <c r="AH74" s="210"/>
      <c r="AI74" s="1170" t="s">
        <v>165</v>
      </c>
      <c r="AJ74" s="1171"/>
      <c r="AK74" s="1172"/>
      <c r="AL74" s="24"/>
      <c r="AM74" s="24"/>
      <c r="AN74" s="24"/>
      <c r="AO74" s="24"/>
      <c r="AP74" s="24"/>
      <c r="AQ74" s="33"/>
    </row>
    <row r="75" spans="2:43" ht="15.75" customHeight="1">
      <c r="B75" s="207"/>
      <c r="C75" s="208"/>
      <c r="D75" s="209"/>
      <c r="E75" s="209"/>
      <c r="F75" s="209"/>
      <c r="G75" s="209"/>
      <c r="H75" s="209"/>
      <c r="I75" s="209"/>
      <c r="J75" s="209"/>
      <c r="K75" s="209"/>
      <c r="L75" s="209"/>
      <c r="M75" s="231"/>
      <c r="N75" s="232"/>
      <c r="O75" s="855" t="s">
        <v>133</v>
      </c>
      <c r="P75" s="1098"/>
      <c r="Q75" s="856"/>
      <c r="R75" s="612" t="s">
        <v>166</v>
      </c>
      <c r="S75" s="535"/>
      <c r="T75" s="612" t="s">
        <v>161</v>
      </c>
      <c r="U75" s="535"/>
      <c r="V75" s="56"/>
      <c r="W75" s="59"/>
      <c r="X75" s="619" t="s">
        <v>167</v>
      </c>
      <c r="Y75" s="554"/>
      <c r="Z75" s="552" t="s">
        <v>167</v>
      </c>
      <c r="AA75" s="554"/>
      <c r="AB75" s="552" t="s">
        <v>172</v>
      </c>
      <c r="AC75" s="554"/>
      <c r="AD75" s="552" t="s">
        <v>176</v>
      </c>
      <c r="AE75" s="624"/>
      <c r="AF75" s="210"/>
      <c r="AG75" s="210"/>
      <c r="AH75" s="210"/>
      <c r="AI75" s="211"/>
      <c r="AJ75" s="210"/>
      <c r="AK75" s="212"/>
      <c r="AL75" s="24"/>
      <c r="AM75" s="24"/>
      <c r="AN75" s="24"/>
      <c r="AO75" s="24"/>
      <c r="AP75" s="24"/>
      <c r="AQ75" s="33"/>
    </row>
    <row r="76" spans="2:43" ht="15.75" customHeight="1">
      <c r="B76" s="207"/>
      <c r="C76" s="208"/>
      <c r="D76" s="209"/>
      <c r="E76" s="209"/>
      <c r="F76" s="209"/>
      <c r="G76" s="209"/>
      <c r="H76" s="209"/>
      <c r="I76" s="209"/>
      <c r="J76" s="209"/>
      <c r="K76" s="209"/>
      <c r="L76" s="209"/>
      <c r="M76" s="231"/>
      <c r="N76" s="232"/>
      <c r="O76" s="22" t="s">
        <v>344</v>
      </c>
      <c r="P76" s="22"/>
      <c r="Q76" s="22"/>
      <c r="R76" s="55"/>
      <c r="S76" s="56"/>
      <c r="T76" s="612" t="s">
        <v>165</v>
      </c>
      <c r="U76" s="535"/>
      <c r="V76" s="56"/>
      <c r="W76" s="59"/>
      <c r="X76" s="533" t="s">
        <v>168</v>
      </c>
      <c r="Y76" s="535"/>
      <c r="Z76" s="612" t="s">
        <v>170</v>
      </c>
      <c r="AA76" s="535"/>
      <c r="AB76" s="612" t="s">
        <v>173</v>
      </c>
      <c r="AC76" s="535"/>
      <c r="AD76" s="612" t="s">
        <v>167</v>
      </c>
      <c r="AE76" s="726"/>
      <c r="AF76" s="210"/>
      <c r="AG76" s="210"/>
      <c r="AH76" s="210"/>
      <c r="AI76" s="211"/>
      <c r="AJ76" s="210"/>
      <c r="AK76" s="212"/>
      <c r="AL76" s="24"/>
      <c r="AM76" s="24"/>
      <c r="AN76" s="24"/>
      <c r="AO76" s="24"/>
      <c r="AP76" s="24"/>
      <c r="AQ76" s="33"/>
    </row>
    <row r="77" spans="2:43" ht="15.75" customHeight="1">
      <c r="B77" s="207"/>
      <c r="C77" s="208"/>
      <c r="D77" s="209"/>
      <c r="E77" s="209"/>
      <c r="F77" s="209"/>
      <c r="G77" s="209"/>
      <c r="H77" s="209"/>
      <c r="I77" s="209"/>
      <c r="J77" s="209"/>
      <c r="K77" s="209"/>
      <c r="L77" s="209"/>
      <c r="M77" s="231"/>
      <c r="N77" s="232"/>
      <c r="O77" s="22"/>
      <c r="P77" s="22"/>
      <c r="Q77" s="22"/>
      <c r="R77" s="55"/>
      <c r="S77" s="56"/>
      <c r="T77" s="53"/>
      <c r="U77" s="54"/>
      <c r="V77" s="56"/>
      <c r="W77" s="59"/>
      <c r="X77" s="92"/>
      <c r="Y77" s="56"/>
      <c r="Z77" s="55"/>
      <c r="AA77" s="57"/>
      <c r="AB77" s="55"/>
      <c r="AC77" s="57"/>
      <c r="AD77" s="612" t="s">
        <v>168</v>
      </c>
      <c r="AE77" s="726"/>
      <c r="AF77" s="210"/>
      <c r="AG77" s="210"/>
      <c r="AH77" s="210"/>
      <c r="AI77" s="211"/>
      <c r="AJ77" s="210"/>
      <c r="AK77" s="212"/>
      <c r="AL77" s="24"/>
      <c r="AM77" s="24"/>
      <c r="AN77" s="24"/>
      <c r="AO77" s="24"/>
      <c r="AP77" s="24"/>
      <c r="AQ77" s="33"/>
    </row>
    <row r="78" spans="2:43" ht="15.75" customHeight="1" thickBot="1">
      <c r="B78" s="213" t="s">
        <v>189</v>
      </c>
      <c r="C78" s="1151" t="s">
        <v>129</v>
      </c>
      <c r="D78" s="1110"/>
      <c r="E78" s="1110"/>
      <c r="F78" s="1110"/>
      <c r="G78" s="1110"/>
      <c r="H78" s="1110"/>
      <c r="I78" s="1109" t="s">
        <v>156</v>
      </c>
      <c r="J78" s="1110"/>
      <c r="K78" s="1110"/>
      <c r="L78" s="1110"/>
      <c r="M78" s="1110"/>
      <c r="N78" s="1111"/>
      <c r="O78" s="62"/>
      <c r="P78" s="62"/>
      <c r="Q78" s="62"/>
      <c r="R78" s="542" t="s">
        <v>179</v>
      </c>
      <c r="S78" s="543"/>
      <c r="T78" s="542" t="s">
        <v>178</v>
      </c>
      <c r="U78" s="613"/>
      <c r="V78" s="543" t="s">
        <v>180</v>
      </c>
      <c r="W78" s="754"/>
      <c r="X78" s="214" t="s">
        <v>169</v>
      </c>
      <c r="Y78" s="65"/>
      <c r="Z78" s="542" t="s">
        <v>171</v>
      </c>
      <c r="AA78" s="613"/>
      <c r="AB78" s="542" t="s">
        <v>174</v>
      </c>
      <c r="AC78" s="613"/>
      <c r="AD78" s="543" t="s">
        <v>177</v>
      </c>
      <c r="AE78" s="754"/>
      <c r="AF78" s="215" t="s">
        <v>69</v>
      </c>
      <c r="AG78" s="215"/>
      <c r="AH78" s="215"/>
      <c r="AI78" s="1127" t="s">
        <v>80</v>
      </c>
      <c r="AJ78" s="1128"/>
      <c r="AK78" s="1129"/>
      <c r="AL78" s="38"/>
      <c r="AM78" s="38"/>
      <c r="AN78" s="38"/>
      <c r="AO78" s="38"/>
      <c r="AP78" s="38"/>
      <c r="AQ78" s="39"/>
    </row>
    <row r="79" spans="2:55" ht="15.75" customHeight="1">
      <c r="B79" s="216">
        <v>1</v>
      </c>
      <c r="C79" s="1116">
        <f>IF(C50="","",C50)</f>
      </c>
      <c r="D79" s="1117"/>
      <c r="E79" s="1117"/>
      <c r="F79" s="1117"/>
      <c r="G79" s="1117"/>
      <c r="H79" s="1118"/>
      <c r="I79" s="1119">
        <f>IF(I50="","",I50)</f>
      </c>
      <c r="J79" s="1117"/>
      <c r="K79" s="1117"/>
      <c r="L79" s="1117"/>
      <c r="M79" s="1117"/>
      <c r="N79" s="1120"/>
      <c r="O79" s="1145"/>
      <c r="P79" s="1145"/>
      <c r="Q79" s="1145"/>
      <c r="R79" s="1107"/>
      <c r="S79" s="1108"/>
      <c r="T79" s="1156"/>
      <c r="U79" s="1157"/>
      <c r="V79" s="848"/>
      <c r="W79" s="854"/>
      <c r="X79" s="1158">
        <f aca="true" t="shared" si="4" ref="X79:X98">IF(X50="","",X50)</f>
      </c>
      <c r="Y79" s="1159"/>
      <c r="Z79" s="1159">
        <f aca="true" t="shared" si="5" ref="Z79:Z98">IF(Z50="","",Z50)</f>
      </c>
      <c r="AA79" s="1159"/>
      <c r="AB79" s="1159">
        <f aca="true" t="shared" si="6" ref="AB79:AB98">IF(AB50="","",AB50)</f>
      </c>
      <c r="AC79" s="1159"/>
      <c r="AD79" s="1102">
        <f aca="true" t="shared" si="7" ref="AD79:AD98">IF(AD50="","",AD50)</f>
      </c>
      <c r="AE79" s="1103"/>
      <c r="AF79" s="1104">
        <f>IF(AD79="","",R79*V79*AD79)</f>
      </c>
      <c r="AG79" s="1105"/>
      <c r="AH79" s="1106"/>
      <c r="AI79" s="1104">
        <f>IF(OR(AD79="",T79=""),"",T79*AD79*60/10^6)</f>
      </c>
      <c r="AJ79" s="1105"/>
      <c r="AK79" s="1106"/>
      <c r="AL79" s="1099" t="s">
        <v>343</v>
      </c>
      <c r="AM79" s="1100"/>
      <c r="AN79" s="1100"/>
      <c r="AO79" s="1100"/>
      <c r="AP79" s="1100"/>
      <c r="AQ79" s="1100"/>
      <c r="AR79" s="267"/>
      <c r="AS79" s="268"/>
      <c r="AT79" s="268"/>
      <c r="AU79" s="268"/>
      <c r="AV79" s="268"/>
      <c r="AW79" s="268"/>
      <c r="AX79" s="268"/>
      <c r="AY79" s="268"/>
      <c r="AZ79" s="268"/>
      <c r="BA79" s="268"/>
      <c r="BB79" s="268"/>
      <c r="BC79" s="268"/>
    </row>
    <row r="80" spans="2:55" ht="15.75" customHeight="1">
      <c r="B80" s="95">
        <f>B79+1</f>
        <v>2</v>
      </c>
      <c r="C80" s="1112">
        <f aca="true" t="shared" si="8" ref="C80:C98">IF(C51="","",C51)</f>
      </c>
      <c r="D80" s="1093"/>
      <c r="E80" s="1093"/>
      <c r="F80" s="1093"/>
      <c r="G80" s="1093"/>
      <c r="H80" s="1113"/>
      <c r="I80" s="1092">
        <f aca="true" t="shared" si="9" ref="I80:I98">IF(I51="","",I51)</f>
      </c>
      <c r="J80" s="1093"/>
      <c r="K80" s="1093"/>
      <c r="L80" s="1093"/>
      <c r="M80" s="1093"/>
      <c r="N80" s="1094"/>
      <c r="O80" s="545"/>
      <c r="P80" s="545"/>
      <c r="Q80" s="545"/>
      <c r="R80" s="1133"/>
      <c r="S80" s="1134"/>
      <c r="T80" s="1142"/>
      <c r="U80" s="1143"/>
      <c r="V80" s="500"/>
      <c r="W80" s="501"/>
      <c r="X80" s="1162">
        <f t="shared" si="4"/>
      </c>
      <c r="Y80" s="1160"/>
      <c r="Z80" s="1160">
        <f t="shared" si="5"/>
      </c>
      <c r="AA80" s="1160"/>
      <c r="AB80" s="1160">
        <f t="shared" si="6"/>
      </c>
      <c r="AC80" s="1160"/>
      <c r="AD80" s="1160">
        <f t="shared" si="7"/>
      </c>
      <c r="AE80" s="1161"/>
      <c r="AF80" s="1130">
        <f aca="true" t="shared" si="10" ref="AF80:AF98">IF(AD80="","",R80*V80*AD80)</f>
      </c>
      <c r="AG80" s="1131"/>
      <c r="AH80" s="1132"/>
      <c r="AI80" s="1130">
        <f aca="true" t="shared" si="11" ref="AI80:AI98">IF(OR(AD80="",T80=""),"",T80*AD80*60/10^6)</f>
      </c>
      <c r="AJ80" s="1131"/>
      <c r="AK80" s="1132"/>
      <c r="AL80" s="1091"/>
      <c r="AM80" s="1101"/>
      <c r="AN80" s="1101"/>
      <c r="AO80" s="1101"/>
      <c r="AP80" s="1101"/>
      <c r="AQ80" s="1101"/>
      <c r="AR80" s="267"/>
      <c r="AS80" s="268"/>
      <c r="AT80" s="268"/>
      <c r="AU80" s="268"/>
      <c r="AV80" s="268"/>
      <c r="AW80" s="268"/>
      <c r="AX80" s="268"/>
      <c r="AY80" s="268"/>
      <c r="AZ80" s="268"/>
      <c r="BA80" s="268"/>
      <c r="BB80" s="268"/>
      <c r="BC80" s="268"/>
    </row>
    <row r="81" spans="2:55" ht="15.75" customHeight="1">
      <c r="B81" s="95">
        <f aca="true" t="shared" si="12" ref="B81:B98">B80+1</f>
        <v>3</v>
      </c>
      <c r="C81" s="1112">
        <f t="shared" si="8"/>
      </c>
      <c r="D81" s="1093"/>
      <c r="E81" s="1093"/>
      <c r="F81" s="1093"/>
      <c r="G81" s="1093"/>
      <c r="H81" s="1113"/>
      <c r="I81" s="1092">
        <f t="shared" si="9"/>
      </c>
      <c r="J81" s="1093"/>
      <c r="K81" s="1093"/>
      <c r="L81" s="1093"/>
      <c r="M81" s="1093"/>
      <c r="N81" s="1094"/>
      <c r="O81" s="545"/>
      <c r="P81" s="545"/>
      <c r="Q81" s="545"/>
      <c r="R81" s="1133"/>
      <c r="S81" s="1134"/>
      <c r="T81" s="1142"/>
      <c r="U81" s="1143"/>
      <c r="V81" s="500"/>
      <c r="W81" s="501"/>
      <c r="X81" s="1162">
        <f t="shared" si="4"/>
      </c>
      <c r="Y81" s="1160"/>
      <c r="Z81" s="1160">
        <f t="shared" si="5"/>
      </c>
      <c r="AA81" s="1160"/>
      <c r="AB81" s="1160">
        <f t="shared" si="6"/>
      </c>
      <c r="AC81" s="1160"/>
      <c r="AD81" s="1160">
        <f t="shared" si="7"/>
      </c>
      <c r="AE81" s="1161"/>
      <c r="AF81" s="1130">
        <f t="shared" si="10"/>
      </c>
      <c r="AG81" s="1131"/>
      <c r="AH81" s="1132"/>
      <c r="AI81" s="1130">
        <f>IF(OR(AD81="",T81=""),"",T81*AD81*60/10^6)</f>
      </c>
      <c r="AJ81" s="1131"/>
      <c r="AK81" s="1132"/>
      <c r="AL81" s="1091"/>
      <c r="AM81" s="1101"/>
      <c r="AN81" s="1101"/>
      <c r="AO81" s="1101"/>
      <c r="AP81" s="1101"/>
      <c r="AQ81" s="1101"/>
      <c r="AR81" s="267"/>
      <c r="AS81" s="268"/>
      <c r="AT81" s="268"/>
      <c r="AU81" s="268"/>
      <c r="AV81" s="268"/>
      <c r="AW81" s="268"/>
      <c r="AX81" s="268"/>
      <c r="AY81" s="268"/>
      <c r="AZ81" s="268"/>
      <c r="BA81" s="268"/>
      <c r="BB81" s="268"/>
      <c r="BC81" s="268"/>
    </row>
    <row r="82" spans="2:55" ht="15.75" customHeight="1">
      <c r="B82" s="95">
        <f t="shared" si="12"/>
        <v>4</v>
      </c>
      <c r="C82" s="1112">
        <f t="shared" si="8"/>
      </c>
      <c r="D82" s="1093"/>
      <c r="E82" s="1093"/>
      <c r="F82" s="1093"/>
      <c r="G82" s="1093"/>
      <c r="H82" s="1113"/>
      <c r="I82" s="1092">
        <f t="shared" si="9"/>
      </c>
      <c r="J82" s="1093"/>
      <c r="K82" s="1093"/>
      <c r="L82" s="1093"/>
      <c r="M82" s="1093"/>
      <c r="N82" s="1094"/>
      <c r="O82" s="545"/>
      <c r="P82" s="545"/>
      <c r="Q82" s="545"/>
      <c r="R82" s="1133"/>
      <c r="S82" s="1134"/>
      <c r="T82" s="1142"/>
      <c r="U82" s="1143"/>
      <c r="V82" s="500"/>
      <c r="W82" s="501"/>
      <c r="X82" s="1162">
        <f t="shared" si="4"/>
      </c>
      <c r="Y82" s="1160"/>
      <c r="Z82" s="1160">
        <f t="shared" si="5"/>
      </c>
      <c r="AA82" s="1160"/>
      <c r="AB82" s="1160">
        <f t="shared" si="6"/>
      </c>
      <c r="AC82" s="1160"/>
      <c r="AD82" s="1160">
        <f t="shared" si="7"/>
      </c>
      <c r="AE82" s="1161"/>
      <c r="AF82" s="1130">
        <f t="shared" si="10"/>
      </c>
      <c r="AG82" s="1131"/>
      <c r="AH82" s="1132"/>
      <c r="AI82" s="1130">
        <f t="shared" si="11"/>
      </c>
      <c r="AJ82" s="1131"/>
      <c r="AK82" s="1132"/>
      <c r="AL82" s="1091"/>
      <c r="AM82" s="1101"/>
      <c r="AN82" s="1101"/>
      <c r="AO82" s="1101"/>
      <c r="AP82" s="1101"/>
      <c r="AQ82" s="1101"/>
      <c r="AR82" s="4"/>
      <c r="AS82" s="5"/>
      <c r="AT82" s="5"/>
      <c r="AU82" s="5"/>
      <c r="AV82" s="5"/>
      <c r="AW82" s="5"/>
      <c r="AX82" s="5"/>
      <c r="AY82" s="5"/>
      <c r="AZ82" s="5"/>
      <c r="BA82" s="5"/>
      <c r="BB82" s="5"/>
      <c r="BC82" s="5"/>
    </row>
    <row r="83" spans="2:55" ht="15.75" customHeight="1">
      <c r="B83" s="95">
        <f t="shared" si="12"/>
        <v>5</v>
      </c>
      <c r="C83" s="1112">
        <f t="shared" si="8"/>
      </c>
      <c r="D83" s="1093"/>
      <c r="E83" s="1093"/>
      <c r="F83" s="1093"/>
      <c r="G83" s="1093"/>
      <c r="H83" s="1113"/>
      <c r="I83" s="1092">
        <f t="shared" si="9"/>
      </c>
      <c r="J83" s="1093"/>
      <c r="K83" s="1093"/>
      <c r="L83" s="1093"/>
      <c r="M83" s="1093"/>
      <c r="N83" s="1094"/>
      <c r="O83" s="545"/>
      <c r="P83" s="545"/>
      <c r="Q83" s="545"/>
      <c r="R83" s="1133"/>
      <c r="S83" s="1134"/>
      <c r="T83" s="1142"/>
      <c r="U83" s="1143"/>
      <c r="V83" s="500"/>
      <c r="W83" s="501"/>
      <c r="X83" s="1162">
        <f t="shared" si="4"/>
      </c>
      <c r="Y83" s="1160"/>
      <c r="Z83" s="1160">
        <f t="shared" si="5"/>
      </c>
      <c r="AA83" s="1160"/>
      <c r="AB83" s="1160">
        <f t="shared" si="6"/>
      </c>
      <c r="AC83" s="1160"/>
      <c r="AD83" s="1160">
        <f t="shared" si="7"/>
      </c>
      <c r="AE83" s="1161"/>
      <c r="AF83" s="1130">
        <f t="shared" si="10"/>
      </c>
      <c r="AG83" s="1131"/>
      <c r="AH83" s="1132"/>
      <c r="AI83" s="1130">
        <f t="shared" si="11"/>
      </c>
      <c r="AJ83" s="1131"/>
      <c r="AK83" s="1132"/>
      <c r="AL83" s="1091"/>
      <c r="AM83" s="1101"/>
      <c r="AN83" s="1101"/>
      <c r="AO83" s="1101"/>
      <c r="AP83" s="1101"/>
      <c r="AQ83" s="1101"/>
      <c r="AR83" s="4"/>
      <c r="AS83" s="5"/>
      <c r="AT83" s="5"/>
      <c r="AU83" s="5"/>
      <c r="AV83" s="5"/>
      <c r="AW83" s="5"/>
      <c r="AX83" s="5"/>
      <c r="AY83" s="5"/>
      <c r="AZ83" s="5"/>
      <c r="BA83" s="5"/>
      <c r="BB83" s="5"/>
      <c r="BC83" s="5"/>
    </row>
    <row r="84" spans="2:55" ht="15.75" customHeight="1">
      <c r="B84" s="95">
        <f t="shared" si="12"/>
        <v>6</v>
      </c>
      <c r="C84" s="1112">
        <f t="shared" si="8"/>
      </c>
      <c r="D84" s="1093"/>
      <c r="E84" s="1093"/>
      <c r="F84" s="1093"/>
      <c r="G84" s="1093"/>
      <c r="H84" s="1113"/>
      <c r="I84" s="1092">
        <f t="shared" si="9"/>
      </c>
      <c r="J84" s="1093"/>
      <c r="K84" s="1093"/>
      <c r="L84" s="1093"/>
      <c r="M84" s="1093"/>
      <c r="N84" s="1094"/>
      <c r="O84" s="545"/>
      <c r="P84" s="545"/>
      <c r="Q84" s="545"/>
      <c r="R84" s="1133"/>
      <c r="S84" s="1134"/>
      <c r="T84" s="1142"/>
      <c r="U84" s="1143"/>
      <c r="V84" s="500"/>
      <c r="W84" s="501"/>
      <c r="X84" s="1162">
        <f t="shared" si="4"/>
      </c>
      <c r="Y84" s="1160"/>
      <c r="Z84" s="1160">
        <f t="shared" si="5"/>
      </c>
      <c r="AA84" s="1160"/>
      <c r="AB84" s="1160">
        <f t="shared" si="6"/>
      </c>
      <c r="AC84" s="1160"/>
      <c r="AD84" s="1160">
        <f t="shared" si="7"/>
      </c>
      <c r="AE84" s="1161"/>
      <c r="AF84" s="1130">
        <f t="shared" si="10"/>
      </c>
      <c r="AG84" s="1131"/>
      <c r="AH84" s="1132"/>
      <c r="AI84" s="1130">
        <f t="shared" si="11"/>
      </c>
      <c r="AJ84" s="1131"/>
      <c r="AK84" s="1132"/>
      <c r="AL84" s="1091"/>
      <c r="AM84" s="1101"/>
      <c r="AN84" s="1101"/>
      <c r="AO84" s="1101"/>
      <c r="AP84" s="1101"/>
      <c r="AQ84" s="1101"/>
      <c r="AR84" s="4"/>
      <c r="AS84" s="5"/>
      <c r="AT84" s="5"/>
      <c r="AU84" s="5"/>
      <c r="AV84" s="5"/>
      <c r="AW84" s="5"/>
      <c r="AX84" s="5"/>
      <c r="AY84" s="5"/>
      <c r="AZ84" s="5"/>
      <c r="BA84" s="5"/>
      <c r="BB84" s="5"/>
      <c r="BC84" s="5"/>
    </row>
    <row r="85" spans="2:55" ht="15.75" customHeight="1">
      <c r="B85" s="95">
        <f t="shared" si="12"/>
        <v>7</v>
      </c>
      <c r="C85" s="1112">
        <f t="shared" si="8"/>
      </c>
      <c r="D85" s="1093"/>
      <c r="E85" s="1093"/>
      <c r="F85" s="1093"/>
      <c r="G85" s="1093"/>
      <c r="H85" s="1113"/>
      <c r="I85" s="1092">
        <f t="shared" si="9"/>
      </c>
      <c r="J85" s="1093"/>
      <c r="K85" s="1093"/>
      <c r="L85" s="1093"/>
      <c r="M85" s="1093"/>
      <c r="N85" s="1094"/>
      <c r="O85" s="545"/>
      <c r="P85" s="545"/>
      <c r="Q85" s="545"/>
      <c r="R85" s="1133"/>
      <c r="S85" s="1134"/>
      <c r="T85" s="1142"/>
      <c r="U85" s="1143"/>
      <c r="V85" s="500"/>
      <c r="W85" s="501"/>
      <c r="X85" s="1162">
        <f t="shared" si="4"/>
      </c>
      <c r="Y85" s="1160"/>
      <c r="Z85" s="1160">
        <f t="shared" si="5"/>
      </c>
      <c r="AA85" s="1160"/>
      <c r="AB85" s="1160">
        <f t="shared" si="6"/>
      </c>
      <c r="AC85" s="1160"/>
      <c r="AD85" s="1160">
        <f t="shared" si="7"/>
      </c>
      <c r="AE85" s="1161"/>
      <c r="AF85" s="1130">
        <f t="shared" si="10"/>
      </c>
      <c r="AG85" s="1131"/>
      <c r="AH85" s="1132"/>
      <c r="AI85" s="1130">
        <f t="shared" si="11"/>
      </c>
      <c r="AJ85" s="1131"/>
      <c r="AK85" s="1132"/>
      <c r="AL85" s="1091"/>
      <c r="AM85" s="1101"/>
      <c r="AN85" s="1101"/>
      <c r="AO85" s="1101"/>
      <c r="AP85" s="1101"/>
      <c r="AQ85" s="1101"/>
      <c r="AR85" s="4"/>
      <c r="AS85" s="5"/>
      <c r="AT85" s="5"/>
      <c r="AU85" s="5"/>
      <c r="AV85" s="5"/>
      <c r="AW85" s="5"/>
      <c r="AX85" s="5"/>
      <c r="AY85" s="5"/>
      <c r="AZ85" s="5"/>
      <c r="BA85" s="5"/>
      <c r="BB85" s="5"/>
      <c r="BC85" s="5"/>
    </row>
    <row r="86" spans="2:55" ht="15.75" customHeight="1">
      <c r="B86" s="95">
        <f t="shared" si="12"/>
        <v>8</v>
      </c>
      <c r="C86" s="1112">
        <f t="shared" si="8"/>
      </c>
      <c r="D86" s="1093"/>
      <c r="E86" s="1093"/>
      <c r="F86" s="1093"/>
      <c r="G86" s="1093"/>
      <c r="H86" s="1113"/>
      <c r="I86" s="1092">
        <f t="shared" si="9"/>
      </c>
      <c r="J86" s="1093"/>
      <c r="K86" s="1093"/>
      <c r="L86" s="1093"/>
      <c r="M86" s="1093"/>
      <c r="N86" s="1094"/>
      <c r="O86" s="545"/>
      <c r="P86" s="545"/>
      <c r="Q86" s="545"/>
      <c r="R86" s="1133"/>
      <c r="S86" s="1134"/>
      <c r="T86" s="1142"/>
      <c r="U86" s="1143"/>
      <c r="V86" s="500"/>
      <c r="W86" s="501"/>
      <c r="X86" s="1162">
        <f t="shared" si="4"/>
      </c>
      <c r="Y86" s="1160"/>
      <c r="Z86" s="1160">
        <f t="shared" si="5"/>
      </c>
      <c r="AA86" s="1160"/>
      <c r="AB86" s="1160">
        <f t="shared" si="6"/>
      </c>
      <c r="AC86" s="1160"/>
      <c r="AD86" s="1160">
        <f t="shared" si="7"/>
      </c>
      <c r="AE86" s="1161"/>
      <c r="AF86" s="1130">
        <f t="shared" si="10"/>
      </c>
      <c r="AG86" s="1131"/>
      <c r="AH86" s="1132"/>
      <c r="AI86" s="1130">
        <f t="shared" si="11"/>
      </c>
      <c r="AJ86" s="1131"/>
      <c r="AK86" s="1132"/>
      <c r="AL86" s="1091"/>
      <c r="AM86" s="1101"/>
      <c r="AN86" s="1101"/>
      <c r="AO86" s="1101"/>
      <c r="AP86" s="1101"/>
      <c r="AQ86" s="1101"/>
      <c r="AR86" s="4"/>
      <c r="AS86" s="5"/>
      <c r="AT86" s="5"/>
      <c r="AU86" s="5"/>
      <c r="AV86" s="5"/>
      <c r="AW86" s="5"/>
      <c r="AX86" s="5"/>
      <c r="AY86" s="5"/>
      <c r="AZ86" s="5"/>
      <c r="BA86" s="5"/>
      <c r="BB86" s="5"/>
      <c r="BC86" s="5"/>
    </row>
    <row r="87" spans="2:55" ht="15.75" customHeight="1">
      <c r="B87" s="95">
        <f t="shared" si="12"/>
        <v>9</v>
      </c>
      <c r="C87" s="1112">
        <f t="shared" si="8"/>
      </c>
      <c r="D87" s="1093"/>
      <c r="E87" s="1093"/>
      <c r="F87" s="1093"/>
      <c r="G87" s="1093"/>
      <c r="H87" s="1113"/>
      <c r="I87" s="1092">
        <f t="shared" si="9"/>
      </c>
      <c r="J87" s="1093"/>
      <c r="K87" s="1093"/>
      <c r="L87" s="1093"/>
      <c r="M87" s="1093"/>
      <c r="N87" s="1094"/>
      <c r="O87" s="545"/>
      <c r="P87" s="545"/>
      <c r="Q87" s="545"/>
      <c r="R87" s="1133"/>
      <c r="S87" s="1134"/>
      <c r="T87" s="1142"/>
      <c r="U87" s="1143"/>
      <c r="V87" s="500"/>
      <c r="W87" s="501"/>
      <c r="X87" s="1162">
        <f t="shared" si="4"/>
      </c>
      <c r="Y87" s="1160"/>
      <c r="Z87" s="1160">
        <f t="shared" si="5"/>
      </c>
      <c r="AA87" s="1160"/>
      <c r="AB87" s="1160">
        <f t="shared" si="6"/>
      </c>
      <c r="AC87" s="1160"/>
      <c r="AD87" s="1160">
        <f t="shared" si="7"/>
      </c>
      <c r="AE87" s="1161"/>
      <c r="AF87" s="1130">
        <f t="shared" si="10"/>
      </c>
      <c r="AG87" s="1131"/>
      <c r="AH87" s="1132"/>
      <c r="AI87" s="1130">
        <f t="shared" si="11"/>
      </c>
      <c r="AJ87" s="1131"/>
      <c r="AK87" s="1132"/>
      <c r="AL87" s="1088" t="s">
        <v>391</v>
      </c>
      <c r="AM87" s="1089"/>
      <c r="AN87" s="1089"/>
      <c r="AO87" s="1089"/>
      <c r="AP87" s="1089"/>
      <c r="AQ87" s="1090"/>
      <c r="AR87" s="4"/>
      <c r="AS87" s="5"/>
      <c r="AT87" s="5"/>
      <c r="AU87" s="5"/>
      <c r="AV87" s="5"/>
      <c r="AW87" s="5"/>
      <c r="AX87" s="5"/>
      <c r="AY87" s="5"/>
      <c r="AZ87" s="5"/>
      <c r="BA87" s="5"/>
      <c r="BB87" s="5"/>
      <c r="BC87" s="5"/>
    </row>
    <row r="88" spans="2:43" ht="15.75" customHeight="1">
      <c r="B88" s="95">
        <f t="shared" si="12"/>
        <v>10</v>
      </c>
      <c r="C88" s="1112">
        <f t="shared" si="8"/>
      </c>
      <c r="D88" s="1093"/>
      <c r="E88" s="1093"/>
      <c r="F88" s="1093"/>
      <c r="G88" s="1093"/>
      <c r="H88" s="1113"/>
      <c r="I88" s="1092">
        <f t="shared" si="9"/>
      </c>
      <c r="J88" s="1093"/>
      <c r="K88" s="1093"/>
      <c r="L88" s="1093"/>
      <c r="M88" s="1093"/>
      <c r="N88" s="1094"/>
      <c r="O88" s="545"/>
      <c r="P88" s="545"/>
      <c r="Q88" s="545"/>
      <c r="R88" s="1133"/>
      <c r="S88" s="1134"/>
      <c r="T88" s="1142"/>
      <c r="U88" s="1143"/>
      <c r="V88" s="500"/>
      <c r="W88" s="501"/>
      <c r="X88" s="1162">
        <f t="shared" si="4"/>
      </c>
      <c r="Y88" s="1160"/>
      <c r="Z88" s="1160">
        <f t="shared" si="5"/>
      </c>
      <c r="AA88" s="1160"/>
      <c r="AB88" s="1160">
        <f t="shared" si="6"/>
      </c>
      <c r="AC88" s="1160"/>
      <c r="AD88" s="1160">
        <f t="shared" si="7"/>
      </c>
      <c r="AE88" s="1161"/>
      <c r="AF88" s="1130">
        <f t="shared" si="10"/>
      </c>
      <c r="AG88" s="1131"/>
      <c r="AH88" s="1132"/>
      <c r="AI88" s="1130">
        <f t="shared" si="11"/>
      </c>
      <c r="AJ88" s="1131"/>
      <c r="AK88" s="1132"/>
      <c r="AL88" s="1091"/>
      <c r="AM88" s="1089"/>
      <c r="AN88" s="1089"/>
      <c r="AO88" s="1089"/>
      <c r="AP88" s="1089"/>
      <c r="AQ88" s="1090"/>
    </row>
    <row r="89" spans="2:43" ht="15.75" customHeight="1">
      <c r="B89" s="95">
        <f t="shared" si="12"/>
        <v>11</v>
      </c>
      <c r="C89" s="1112">
        <f t="shared" si="8"/>
      </c>
      <c r="D89" s="1093"/>
      <c r="E89" s="1093"/>
      <c r="F89" s="1093"/>
      <c r="G89" s="1093"/>
      <c r="H89" s="1113"/>
      <c r="I89" s="1092">
        <f t="shared" si="9"/>
      </c>
      <c r="J89" s="1093"/>
      <c r="K89" s="1093"/>
      <c r="L89" s="1093"/>
      <c r="M89" s="1093"/>
      <c r="N89" s="1094"/>
      <c r="O89" s="545"/>
      <c r="P89" s="545"/>
      <c r="Q89" s="545"/>
      <c r="R89" s="1133"/>
      <c r="S89" s="1134"/>
      <c r="T89" s="1142"/>
      <c r="U89" s="1143"/>
      <c r="V89" s="500"/>
      <c r="W89" s="501"/>
      <c r="X89" s="1162">
        <f t="shared" si="4"/>
      </c>
      <c r="Y89" s="1160"/>
      <c r="Z89" s="1160">
        <f t="shared" si="5"/>
      </c>
      <c r="AA89" s="1160"/>
      <c r="AB89" s="1160">
        <f t="shared" si="6"/>
      </c>
      <c r="AC89" s="1160"/>
      <c r="AD89" s="1160">
        <f t="shared" si="7"/>
      </c>
      <c r="AE89" s="1161"/>
      <c r="AF89" s="1130">
        <f t="shared" si="10"/>
      </c>
      <c r="AG89" s="1131"/>
      <c r="AH89" s="1132"/>
      <c r="AI89" s="1130">
        <f t="shared" si="11"/>
      </c>
      <c r="AJ89" s="1131"/>
      <c r="AK89" s="1132"/>
      <c r="AL89" s="1091"/>
      <c r="AM89" s="1089"/>
      <c r="AN89" s="1089"/>
      <c r="AO89" s="1089"/>
      <c r="AP89" s="1089"/>
      <c r="AQ89" s="1090"/>
    </row>
    <row r="90" spans="2:43" ht="15.75" customHeight="1">
      <c r="B90" s="95">
        <f t="shared" si="12"/>
        <v>12</v>
      </c>
      <c r="C90" s="1112">
        <f t="shared" si="8"/>
      </c>
      <c r="D90" s="1093"/>
      <c r="E90" s="1093"/>
      <c r="F90" s="1093"/>
      <c r="G90" s="1093"/>
      <c r="H90" s="1113"/>
      <c r="I90" s="1092">
        <f t="shared" si="9"/>
      </c>
      <c r="J90" s="1093"/>
      <c r="K90" s="1093"/>
      <c r="L90" s="1093"/>
      <c r="M90" s="1093"/>
      <c r="N90" s="1094"/>
      <c r="O90" s="545"/>
      <c r="P90" s="545"/>
      <c r="Q90" s="545"/>
      <c r="R90" s="1133"/>
      <c r="S90" s="1134"/>
      <c r="T90" s="1142"/>
      <c r="U90" s="1143"/>
      <c r="V90" s="500"/>
      <c r="W90" s="501"/>
      <c r="X90" s="1162">
        <f t="shared" si="4"/>
      </c>
      <c r="Y90" s="1160"/>
      <c r="Z90" s="1160">
        <f t="shared" si="5"/>
      </c>
      <c r="AA90" s="1160"/>
      <c r="AB90" s="1160">
        <f t="shared" si="6"/>
      </c>
      <c r="AC90" s="1160"/>
      <c r="AD90" s="1160">
        <f t="shared" si="7"/>
      </c>
      <c r="AE90" s="1161"/>
      <c r="AF90" s="1130">
        <f t="shared" si="10"/>
      </c>
      <c r="AG90" s="1131"/>
      <c r="AH90" s="1132"/>
      <c r="AI90" s="1130">
        <f t="shared" si="11"/>
      </c>
      <c r="AJ90" s="1131"/>
      <c r="AK90" s="1132"/>
      <c r="AL90" s="1091"/>
      <c r="AM90" s="1089"/>
      <c r="AN90" s="1089"/>
      <c r="AO90" s="1089"/>
      <c r="AP90" s="1089"/>
      <c r="AQ90" s="1090"/>
    </row>
    <row r="91" spans="2:43" ht="15.75" customHeight="1">
      <c r="B91" s="95">
        <f t="shared" si="12"/>
        <v>13</v>
      </c>
      <c r="C91" s="1112">
        <f t="shared" si="8"/>
      </c>
      <c r="D91" s="1093"/>
      <c r="E91" s="1093"/>
      <c r="F91" s="1093"/>
      <c r="G91" s="1093"/>
      <c r="H91" s="1113"/>
      <c r="I91" s="1092">
        <f t="shared" si="9"/>
      </c>
      <c r="J91" s="1093"/>
      <c r="K91" s="1093"/>
      <c r="L91" s="1093"/>
      <c r="M91" s="1093"/>
      <c r="N91" s="1094"/>
      <c r="O91" s="545"/>
      <c r="P91" s="545"/>
      <c r="Q91" s="545"/>
      <c r="R91" s="1133"/>
      <c r="S91" s="1134"/>
      <c r="T91" s="1142"/>
      <c r="U91" s="1143"/>
      <c r="V91" s="500"/>
      <c r="W91" s="501"/>
      <c r="X91" s="1162">
        <f t="shared" si="4"/>
      </c>
      <c r="Y91" s="1160"/>
      <c r="Z91" s="1160">
        <f t="shared" si="5"/>
      </c>
      <c r="AA91" s="1160"/>
      <c r="AB91" s="1160">
        <f t="shared" si="6"/>
      </c>
      <c r="AC91" s="1160"/>
      <c r="AD91" s="1160">
        <f t="shared" si="7"/>
      </c>
      <c r="AE91" s="1161"/>
      <c r="AF91" s="1130">
        <f t="shared" si="10"/>
      </c>
      <c r="AG91" s="1131"/>
      <c r="AH91" s="1132"/>
      <c r="AI91" s="1130">
        <f t="shared" si="11"/>
      </c>
      <c r="AJ91" s="1131"/>
      <c r="AK91" s="1132"/>
      <c r="AL91" s="1091"/>
      <c r="AM91" s="1089"/>
      <c r="AN91" s="1089"/>
      <c r="AO91" s="1089"/>
      <c r="AP91" s="1089"/>
      <c r="AQ91" s="1090"/>
    </row>
    <row r="92" spans="2:43" ht="15.75" customHeight="1">
      <c r="B92" s="95">
        <f t="shared" si="12"/>
        <v>14</v>
      </c>
      <c r="C92" s="1112">
        <f t="shared" si="8"/>
      </c>
      <c r="D92" s="1093"/>
      <c r="E92" s="1093"/>
      <c r="F92" s="1093"/>
      <c r="G92" s="1093"/>
      <c r="H92" s="1113"/>
      <c r="I92" s="1092">
        <f t="shared" si="9"/>
      </c>
      <c r="J92" s="1093"/>
      <c r="K92" s="1093"/>
      <c r="L92" s="1093"/>
      <c r="M92" s="1093"/>
      <c r="N92" s="1094"/>
      <c r="O92" s="545"/>
      <c r="P92" s="545"/>
      <c r="Q92" s="545"/>
      <c r="R92" s="1133"/>
      <c r="S92" s="1134"/>
      <c r="T92" s="1142"/>
      <c r="U92" s="1143"/>
      <c r="V92" s="500"/>
      <c r="W92" s="501"/>
      <c r="X92" s="1162">
        <f t="shared" si="4"/>
      </c>
      <c r="Y92" s="1160"/>
      <c r="Z92" s="1160">
        <f t="shared" si="5"/>
      </c>
      <c r="AA92" s="1160"/>
      <c r="AB92" s="1160">
        <f t="shared" si="6"/>
      </c>
      <c r="AC92" s="1160"/>
      <c r="AD92" s="1160">
        <f t="shared" si="7"/>
      </c>
      <c r="AE92" s="1161"/>
      <c r="AF92" s="1130">
        <f t="shared" si="10"/>
      </c>
      <c r="AG92" s="1131"/>
      <c r="AH92" s="1132"/>
      <c r="AI92" s="1130">
        <f t="shared" si="11"/>
      </c>
      <c r="AJ92" s="1131"/>
      <c r="AK92" s="1132"/>
      <c r="AL92" s="1091"/>
      <c r="AM92" s="1089"/>
      <c r="AN92" s="1089"/>
      <c r="AO92" s="1089"/>
      <c r="AP92" s="1089"/>
      <c r="AQ92" s="1090"/>
    </row>
    <row r="93" spans="2:43" ht="15.75" customHeight="1">
      <c r="B93" s="95">
        <f t="shared" si="12"/>
        <v>15</v>
      </c>
      <c r="C93" s="1112">
        <f t="shared" si="8"/>
      </c>
      <c r="D93" s="1093"/>
      <c r="E93" s="1093"/>
      <c r="F93" s="1093"/>
      <c r="G93" s="1093"/>
      <c r="H93" s="1113"/>
      <c r="I93" s="1092">
        <f t="shared" si="9"/>
      </c>
      <c r="J93" s="1093"/>
      <c r="K93" s="1093"/>
      <c r="L93" s="1093"/>
      <c r="M93" s="1093"/>
      <c r="N93" s="1094"/>
      <c r="O93" s="545"/>
      <c r="P93" s="545"/>
      <c r="Q93" s="545"/>
      <c r="R93" s="1133"/>
      <c r="S93" s="1134"/>
      <c r="T93" s="1142"/>
      <c r="U93" s="1143"/>
      <c r="V93" s="500"/>
      <c r="W93" s="501"/>
      <c r="X93" s="1162">
        <f t="shared" si="4"/>
      </c>
      <c r="Y93" s="1160"/>
      <c r="Z93" s="1160">
        <f t="shared" si="5"/>
      </c>
      <c r="AA93" s="1160"/>
      <c r="AB93" s="1160">
        <f t="shared" si="6"/>
      </c>
      <c r="AC93" s="1160"/>
      <c r="AD93" s="1160">
        <f t="shared" si="7"/>
      </c>
      <c r="AE93" s="1161"/>
      <c r="AF93" s="1130">
        <f t="shared" si="10"/>
      </c>
      <c r="AG93" s="1131"/>
      <c r="AH93" s="1132"/>
      <c r="AI93" s="1130">
        <f t="shared" si="11"/>
      </c>
      <c r="AJ93" s="1131"/>
      <c r="AK93" s="1132"/>
      <c r="AL93" s="1091"/>
      <c r="AM93" s="1089"/>
      <c r="AN93" s="1089"/>
      <c r="AO93" s="1089"/>
      <c r="AP93" s="1089"/>
      <c r="AQ93" s="1090"/>
    </row>
    <row r="94" spans="2:43" ht="15.75" customHeight="1">
      <c r="B94" s="95">
        <f t="shared" si="12"/>
        <v>16</v>
      </c>
      <c r="C94" s="1112">
        <f t="shared" si="8"/>
      </c>
      <c r="D94" s="1093"/>
      <c r="E94" s="1093"/>
      <c r="F94" s="1093"/>
      <c r="G94" s="1093"/>
      <c r="H94" s="1113"/>
      <c r="I94" s="1092">
        <f t="shared" si="9"/>
      </c>
      <c r="J94" s="1093"/>
      <c r="K94" s="1093"/>
      <c r="L94" s="1093"/>
      <c r="M94" s="1093"/>
      <c r="N94" s="1094"/>
      <c r="O94" s="545"/>
      <c r="P94" s="545"/>
      <c r="Q94" s="545"/>
      <c r="R94" s="1133"/>
      <c r="S94" s="1134"/>
      <c r="T94" s="1142"/>
      <c r="U94" s="1143"/>
      <c r="V94" s="500"/>
      <c r="W94" s="501"/>
      <c r="X94" s="1162">
        <f t="shared" si="4"/>
      </c>
      <c r="Y94" s="1160"/>
      <c r="Z94" s="1160">
        <f t="shared" si="5"/>
      </c>
      <c r="AA94" s="1160"/>
      <c r="AB94" s="1160">
        <f t="shared" si="6"/>
      </c>
      <c r="AC94" s="1160"/>
      <c r="AD94" s="1160">
        <f t="shared" si="7"/>
      </c>
      <c r="AE94" s="1161"/>
      <c r="AF94" s="1130">
        <f t="shared" si="10"/>
      </c>
      <c r="AG94" s="1131"/>
      <c r="AH94" s="1132"/>
      <c r="AI94" s="1130">
        <f t="shared" si="11"/>
      </c>
      <c r="AJ94" s="1131"/>
      <c r="AK94" s="1132"/>
      <c r="AL94" s="1091"/>
      <c r="AM94" s="1089"/>
      <c r="AN94" s="1089"/>
      <c r="AO94" s="1089"/>
      <c r="AP94" s="1089"/>
      <c r="AQ94" s="1090"/>
    </row>
    <row r="95" spans="2:43" ht="15.75" customHeight="1">
      <c r="B95" s="95">
        <f t="shared" si="12"/>
        <v>17</v>
      </c>
      <c r="C95" s="1112">
        <f t="shared" si="8"/>
      </c>
      <c r="D95" s="1093"/>
      <c r="E95" s="1093"/>
      <c r="F95" s="1093"/>
      <c r="G95" s="1093"/>
      <c r="H95" s="1113"/>
      <c r="I95" s="1092">
        <f t="shared" si="9"/>
      </c>
      <c r="J95" s="1093"/>
      <c r="K95" s="1093"/>
      <c r="L95" s="1093"/>
      <c r="M95" s="1093"/>
      <c r="N95" s="1094"/>
      <c r="O95" s="545"/>
      <c r="P95" s="545"/>
      <c r="Q95" s="545"/>
      <c r="R95" s="1133"/>
      <c r="S95" s="1134"/>
      <c r="T95" s="1142"/>
      <c r="U95" s="1143"/>
      <c r="V95" s="500"/>
      <c r="W95" s="501"/>
      <c r="X95" s="1162">
        <f t="shared" si="4"/>
      </c>
      <c r="Y95" s="1160"/>
      <c r="Z95" s="1160">
        <f t="shared" si="5"/>
      </c>
      <c r="AA95" s="1160"/>
      <c r="AB95" s="1160">
        <f t="shared" si="6"/>
      </c>
      <c r="AC95" s="1160"/>
      <c r="AD95" s="1160">
        <f t="shared" si="7"/>
      </c>
      <c r="AE95" s="1161"/>
      <c r="AF95" s="1130">
        <f t="shared" si="10"/>
      </c>
      <c r="AG95" s="1131"/>
      <c r="AH95" s="1132"/>
      <c r="AI95" s="1130">
        <f t="shared" si="11"/>
      </c>
      <c r="AJ95" s="1131"/>
      <c r="AK95" s="1132"/>
      <c r="AL95" s="24"/>
      <c r="AM95" s="24"/>
      <c r="AN95" s="24"/>
      <c r="AO95" s="24"/>
      <c r="AP95" s="24"/>
      <c r="AQ95" s="33"/>
    </row>
    <row r="96" spans="2:43" ht="15.75" customHeight="1">
      <c r="B96" s="95">
        <f t="shared" si="12"/>
        <v>18</v>
      </c>
      <c r="C96" s="1112">
        <f t="shared" si="8"/>
      </c>
      <c r="D96" s="1093"/>
      <c r="E96" s="1093"/>
      <c r="F96" s="1093"/>
      <c r="G96" s="1093"/>
      <c r="H96" s="1113"/>
      <c r="I96" s="1092">
        <f t="shared" si="9"/>
      </c>
      <c r="J96" s="1093"/>
      <c r="K96" s="1093"/>
      <c r="L96" s="1093"/>
      <c r="M96" s="1093"/>
      <c r="N96" s="1094"/>
      <c r="O96" s="545"/>
      <c r="P96" s="545"/>
      <c r="Q96" s="545"/>
      <c r="R96" s="1133"/>
      <c r="S96" s="1134"/>
      <c r="T96" s="1142"/>
      <c r="U96" s="1143"/>
      <c r="V96" s="500"/>
      <c r="W96" s="501"/>
      <c r="X96" s="1162">
        <f t="shared" si="4"/>
      </c>
      <c r="Y96" s="1160"/>
      <c r="Z96" s="1160">
        <f t="shared" si="5"/>
      </c>
      <c r="AA96" s="1160"/>
      <c r="AB96" s="1160">
        <f t="shared" si="6"/>
      </c>
      <c r="AC96" s="1160"/>
      <c r="AD96" s="1160">
        <f t="shared" si="7"/>
      </c>
      <c r="AE96" s="1161"/>
      <c r="AF96" s="1130">
        <f>IF(AD96="","",R96*V96*AD96)</f>
      </c>
      <c r="AG96" s="1131"/>
      <c r="AH96" s="1132"/>
      <c r="AI96" s="1130">
        <f t="shared" si="11"/>
      </c>
      <c r="AJ96" s="1131"/>
      <c r="AK96" s="1132"/>
      <c r="AL96" s="24"/>
      <c r="AM96" s="24"/>
      <c r="AN96" s="24"/>
      <c r="AO96" s="24"/>
      <c r="AP96" s="24"/>
      <c r="AQ96" s="33"/>
    </row>
    <row r="97" spans="2:43" ht="15.75" customHeight="1">
      <c r="B97" s="95">
        <f t="shared" si="12"/>
        <v>19</v>
      </c>
      <c r="C97" s="1112">
        <f t="shared" si="8"/>
      </c>
      <c r="D97" s="1093"/>
      <c r="E97" s="1093"/>
      <c r="F97" s="1093"/>
      <c r="G97" s="1093"/>
      <c r="H97" s="1113"/>
      <c r="I97" s="1092">
        <f t="shared" si="9"/>
      </c>
      <c r="J97" s="1093"/>
      <c r="K97" s="1093"/>
      <c r="L97" s="1093"/>
      <c r="M97" s="1093"/>
      <c r="N97" s="1094"/>
      <c r="O97" s="545"/>
      <c r="P97" s="545"/>
      <c r="Q97" s="545"/>
      <c r="R97" s="1133"/>
      <c r="S97" s="1134"/>
      <c r="T97" s="1142"/>
      <c r="U97" s="1143"/>
      <c r="V97" s="500"/>
      <c r="W97" s="501"/>
      <c r="X97" s="1162">
        <f t="shared" si="4"/>
      </c>
      <c r="Y97" s="1160"/>
      <c r="Z97" s="1160">
        <f t="shared" si="5"/>
      </c>
      <c r="AA97" s="1160"/>
      <c r="AB97" s="1160">
        <f t="shared" si="6"/>
      </c>
      <c r="AC97" s="1160"/>
      <c r="AD97" s="1160">
        <f t="shared" si="7"/>
      </c>
      <c r="AE97" s="1161"/>
      <c r="AF97" s="1130">
        <f t="shared" si="10"/>
      </c>
      <c r="AG97" s="1131"/>
      <c r="AH97" s="1132"/>
      <c r="AI97" s="1130">
        <f t="shared" si="11"/>
      </c>
      <c r="AJ97" s="1131"/>
      <c r="AK97" s="1132"/>
      <c r="AL97" s="24"/>
      <c r="AM97" s="24"/>
      <c r="AN97" s="24"/>
      <c r="AO97" s="24"/>
      <c r="AP97" s="24"/>
      <c r="AQ97" s="33"/>
    </row>
    <row r="98" spans="2:43" ht="15.75" customHeight="1" thickBot="1">
      <c r="B98" s="95">
        <f t="shared" si="12"/>
        <v>20</v>
      </c>
      <c r="C98" s="1114">
        <f t="shared" si="8"/>
      </c>
      <c r="D98" s="1096"/>
      <c r="E98" s="1096"/>
      <c r="F98" s="1096"/>
      <c r="G98" s="1096"/>
      <c r="H98" s="1115"/>
      <c r="I98" s="1095">
        <f t="shared" si="9"/>
      </c>
      <c r="J98" s="1096"/>
      <c r="K98" s="1096"/>
      <c r="L98" s="1096"/>
      <c r="M98" s="1096"/>
      <c r="N98" s="1097"/>
      <c r="O98" s="545"/>
      <c r="P98" s="545"/>
      <c r="Q98" s="545"/>
      <c r="R98" s="1133"/>
      <c r="S98" s="1134"/>
      <c r="T98" s="1142"/>
      <c r="U98" s="1143"/>
      <c r="V98" s="500"/>
      <c r="W98" s="501"/>
      <c r="X98" s="1162">
        <f t="shared" si="4"/>
      </c>
      <c r="Y98" s="1160"/>
      <c r="Z98" s="1160">
        <f t="shared" si="5"/>
      </c>
      <c r="AA98" s="1160"/>
      <c r="AB98" s="1160">
        <f t="shared" si="6"/>
      </c>
      <c r="AC98" s="1160"/>
      <c r="AD98" s="1160">
        <f t="shared" si="7"/>
      </c>
      <c r="AE98" s="1161"/>
      <c r="AF98" s="1176">
        <f t="shared" si="10"/>
      </c>
      <c r="AG98" s="1177"/>
      <c r="AH98" s="1178"/>
      <c r="AI98" s="1176">
        <f t="shared" si="11"/>
      </c>
      <c r="AJ98" s="1177"/>
      <c r="AK98" s="1178"/>
      <c r="AL98" s="24"/>
      <c r="AM98" s="24"/>
      <c r="AN98" s="24"/>
      <c r="AO98" s="24"/>
      <c r="AP98" s="24"/>
      <c r="AQ98" s="33"/>
    </row>
    <row r="99" spans="2:43" ht="24" customHeight="1" thickBot="1">
      <c r="B99" s="96"/>
      <c r="C99" s="1083" t="s">
        <v>242</v>
      </c>
      <c r="D99" s="1084"/>
      <c r="E99" s="1084"/>
      <c r="F99" s="1084"/>
      <c r="G99" s="1084"/>
      <c r="H99" s="10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92"/>
      <c r="AF99" s="1121">
        <f>SUM(AF79:AH98)</f>
        <v>0</v>
      </c>
      <c r="AG99" s="1122"/>
      <c r="AH99" s="1123"/>
      <c r="AI99" s="1121">
        <f>SUM(AI79:AK98)</f>
        <v>0</v>
      </c>
      <c r="AJ99" s="1122"/>
      <c r="AK99" s="1123"/>
      <c r="AL99" s="83"/>
      <c r="AM99" s="84"/>
      <c r="AN99" s="84"/>
      <c r="AO99" s="84"/>
      <c r="AP99" s="84"/>
      <c r="AQ99" s="85"/>
    </row>
  </sheetData>
  <sheetProtection/>
  <mergeCells count="581">
    <mergeCell ref="F31:G31"/>
    <mergeCell ref="N26:O26"/>
    <mergeCell ref="P26:S26"/>
    <mergeCell ref="X26:AA26"/>
    <mergeCell ref="AE26:AF26"/>
    <mergeCell ref="T3:AQ3"/>
    <mergeCell ref="AA8:AQ8"/>
    <mergeCell ref="AL1:AN2"/>
    <mergeCell ref="B1:AK2"/>
    <mergeCell ref="B3:S3"/>
    <mergeCell ref="AF98:AH98"/>
    <mergeCell ref="AI98:AK98"/>
    <mergeCell ref="N19:O19"/>
    <mergeCell ref="P19:S19"/>
    <mergeCell ref="X19:AA19"/>
    <mergeCell ref="AE19:AF19"/>
    <mergeCell ref="AG19:AJ19"/>
    <mergeCell ref="AG20:AP21"/>
    <mergeCell ref="AG27:AP28"/>
    <mergeCell ref="AG26:AJ26"/>
    <mergeCell ref="AF97:AH97"/>
    <mergeCell ref="AI97:AK97"/>
    <mergeCell ref="O98:Q98"/>
    <mergeCell ref="R98:S98"/>
    <mergeCell ref="T98:U98"/>
    <mergeCell ref="V98:W98"/>
    <mergeCell ref="X98:Y98"/>
    <mergeCell ref="Z98:AA98"/>
    <mergeCell ref="AB98:AC98"/>
    <mergeCell ref="AD98:AE98"/>
    <mergeCell ref="AF96:AH96"/>
    <mergeCell ref="AI96:AK96"/>
    <mergeCell ref="O97:Q97"/>
    <mergeCell ref="R97:S97"/>
    <mergeCell ref="T97:U97"/>
    <mergeCell ref="V97:W97"/>
    <mergeCell ref="X97:Y97"/>
    <mergeCell ref="Z97:AA97"/>
    <mergeCell ref="AB97:AC97"/>
    <mergeCell ref="AD97:AE97"/>
    <mergeCell ref="AF95:AH95"/>
    <mergeCell ref="AI95:AK95"/>
    <mergeCell ref="O96:Q96"/>
    <mergeCell ref="R96:S96"/>
    <mergeCell ref="T96:U96"/>
    <mergeCell ref="V96:W96"/>
    <mergeCell ref="X96:Y96"/>
    <mergeCell ref="Z96:AA96"/>
    <mergeCell ref="AB96:AC96"/>
    <mergeCell ref="AD96:AE96"/>
    <mergeCell ref="AF94:AH94"/>
    <mergeCell ref="AI94:AK94"/>
    <mergeCell ref="O95:Q95"/>
    <mergeCell ref="R95:S95"/>
    <mergeCell ref="T95:U95"/>
    <mergeCell ref="V95:W95"/>
    <mergeCell ref="X95:Y95"/>
    <mergeCell ref="Z95:AA95"/>
    <mergeCell ref="AB95:AC95"/>
    <mergeCell ref="AD95:AE95"/>
    <mergeCell ref="AF93:AH93"/>
    <mergeCell ref="AI93:AK93"/>
    <mergeCell ref="O94:Q94"/>
    <mergeCell ref="R94:S94"/>
    <mergeCell ref="T94:U94"/>
    <mergeCell ref="V94:W94"/>
    <mergeCell ref="X94:Y94"/>
    <mergeCell ref="Z94:AA94"/>
    <mergeCell ref="AB94:AC94"/>
    <mergeCell ref="AD94:AE94"/>
    <mergeCell ref="AF92:AH92"/>
    <mergeCell ref="AI92:AK92"/>
    <mergeCell ref="O93:Q93"/>
    <mergeCell ref="R93:S93"/>
    <mergeCell ref="T93:U93"/>
    <mergeCell ref="V93:W93"/>
    <mergeCell ref="X93:Y93"/>
    <mergeCell ref="Z93:AA93"/>
    <mergeCell ref="AB93:AC93"/>
    <mergeCell ref="AD93:AE93"/>
    <mergeCell ref="AF91:AH91"/>
    <mergeCell ref="AI91:AK91"/>
    <mergeCell ref="O92:Q92"/>
    <mergeCell ref="R92:S92"/>
    <mergeCell ref="T92:U92"/>
    <mergeCell ref="V92:W92"/>
    <mergeCell ref="X92:Y92"/>
    <mergeCell ref="Z92:AA92"/>
    <mergeCell ref="AB92:AC92"/>
    <mergeCell ref="AD92:AE92"/>
    <mergeCell ref="AF90:AH90"/>
    <mergeCell ref="AI90:AK90"/>
    <mergeCell ref="O91:Q91"/>
    <mergeCell ref="R91:S91"/>
    <mergeCell ref="T91:U91"/>
    <mergeCell ref="V91:W91"/>
    <mergeCell ref="X91:Y91"/>
    <mergeCell ref="Z91:AA91"/>
    <mergeCell ref="AB91:AC91"/>
    <mergeCell ref="AD91:AE91"/>
    <mergeCell ref="AF89:AH89"/>
    <mergeCell ref="AI89:AK89"/>
    <mergeCell ref="O90:Q90"/>
    <mergeCell ref="R90:S90"/>
    <mergeCell ref="T90:U90"/>
    <mergeCell ref="V90:W90"/>
    <mergeCell ref="X90:Y90"/>
    <mergeCell ref="Z90:AA90"/>
    <mergeCell ref="AB90:AC90"/>
    <mergeCell ref="AD90:AE90"/>
    <mergeCell ref="AF88:AH88"/>
    <mergeCell ref="AI88:AK88"/>
    <mergeCell ref="O89:Q89"/>
    <mergeCell ref="R89:S89"/>
    <mergeCell ref="T89:U89"/>
    <mergeCell ref="V89:W89"/>
    <mergeCell ref="X89:Y89"/>
    <mergeCell ref="Z89:AA89"/>
    <mergeCell ref="AB89:AC89"/>
    <mergeCell ref="AD89:AE89"/>
    <mergeCell ref="X88:Y88"/>
    <mergeCell ref="Z88:AA88"/>
    <mergeCell ref="AB88:AC88"/>
    <mergeCell ref="AD88:AE88"/>
    <mergeCell ref="O88:Q88"/>
    <mergeCell ref="R88:S88"/>
    <mergeCell ref="T88:U88"/>
    <mergeCell ref="V88:W88"/>
    <mergeCell ref="AI44:AK44"/>
    <mergeCell ref="AB87:AC87"/>
    <mergeCell ref="AD87:AE87"/>
    <mergeCell ref="AF87:AH87"/>
    <mergeCell ref="AI87:AK87"/>
    <mergeCell ref="AB86:AC86"/>
    <mergeCell ref="AD86:AE86"/>
    <mergeCell ref="AF84:AH84"/>
    <mergeCell ref="AF50:AH50"/>
    <mergeCell ref="AI79:AK79"/>
    <mergeCell ref="AI74:AK74"/>
    <mergeCell ref="O87:Q87"/>
    <mergeCell ref="R87:S87"/>
    <mergeCell ref="T87:U87"/>
    <mergeCell ref="V87:W87"/>
    <mergeCell ref="X87:Y87"/>
    <mergeCell ref="Z87:AA87"/>
    <mergeCell ref="AF80:AH80"/>
    <mergeCell ref="AI80:AK80"/>
    <mergeCell ref="AI84:AK84"/>
    <mergeCell ref="AF83:AH83"/>
    <mergeCell ref="AI83:AK83"/>
    <mergeCell ref="T86:U86"/>
    <mergeCell ref="V86:W86"/>
    <mergeCell ref="X86:Y86"/>
    <mergeCell ref="Z86:AA86"/>
    <mergeCell ref="X85:Y85"/>
    <mergeCell ref="Z85:AA85"/>
    <mergeCell ref="AB84:AC84"/>
    <mergeCell ref="AB83:AC83"/>
    <mergeCell ref="AI45:AK45"/>
    <mergeCell ref="AI49:AK49"/>
    <mergeCell ref="AI50:AK50"/>
    <mergeCell ref="AD85:AE85"/>
    <mergeCell ref="AF85:AH85"/>
    <mergeCell ref="AI85:AK85"/>
    <mergeCell ref="AF81:AH81"/>
    <mergeCell ref="AI81:AK81"/>
    <mergeCell ref="AD84:AE84"/>
    <mergeCell ref="AD83:AE83"/>
    <mergeCell ref="O85:Q85"/>
    <mergeCell ref="R85:S85"/>
    <mergeCell ref="T85:U85"/>
    <mergeCell ref="V85:W85"/>
    <mergeCell ref="O86:Q86"/>
    <mergeCell ref="R86:S86"/>
    <mergeCell ref="O44:AE44"/>
    <mergeCell ref="R50:S50"/>
    <mergeCell ref="T50:U50"/>
    <mergeCell ref="V50:W50"/>
    <mergeCell ref="X50:Y50"/>
    <mergeCell ref="Z50:AA50"/>
    <mergeCell ref="AB50:AC50"/>
    <mergeCell ref="X45:AE45"/>
    <mergeCell ref="X47:Y47"/>
    <mergeCell ref="Z47:AA47"/>
    <mergeCell ref="AB85:AC85"/>
    <mergeCell ref="M45:N45"/>
    <mergeCell ref="O50:Q50"/>
    <mergeCell ref="V84:W84"/>
    <mergeCell ref="O84:Q84"/>
    <mergeCell ref="R84:S84"/>
    <mergeCell ref="T84:U84"/>
    <mergeCell ref="O45:Q45"/>
    <mergeCell ref="T47:U47"/>
    <mergeCell ref="I64:N64"/>
    <mergeCell ref="X84:Y84"/>
    <mergeCell ref="Z84:AA84"/>
    <mergeCell ref="O83:Q83"/>
    <mergeCell ref="R83:S83"/>
    <mergeCell ref="T83:U83"/>
    <mergeCell ref="V83:W83"/>
    <mergeCell ref="V82:W82"/>
    <mergeCell ref="Z82:AA82"/>
    <mergeCell ref="AB82:AC82"/>
    <mergeCell ref="AD82:AE82"/>
    <mergeCell ref="AB81:AC81"/>
    <mergeCell ref="AD46:AE46"/>
    <mergeCell ref="AD50:AE50"/>
    <mergeCell ref="AB47:AC47"/>
    <mergeCell ref="AD48:AE48"/>
    <mergeCell ref="AD80:AE80"/>
    <mergeCell ref="AB80:AC80"/>
    <mergeCell ref="AB79:AC79"/>
    <mergeCell ref="Z46:AA46"/>
    <mergeCell ref="X83:Y83"/>
    <mergeCell ref="Z83:AA83"/>
    <mergeCell ref="Z81:AA81"/>
    <mergeCell ref="Z49:AA49"/>
    <mergeCell ref="X80:Y80"/>
    <mergeCell ref="Z80:AA80"/>
    <mergeCell ref="Z79:AA79"/>
    <mergeCell ref="X76:Y76"/>
    <mergeCell ref="X82:Y82"/>
    <mergeCell ref="V45:W45"/>
    <mergeCell ref="V81:W81"/>
    <mergeCell ref="X81:Y81"/>
    <mergeCell ref="O73:AE73"/>
    <mergeCell ref="AD47:AE47"/>
    <mergeCell ref="AD49:AE49"/>
    <mergeCell ref="AB49:AC49"/>
    <mergeCell ref="R46:S46"/>
    <mergeCell ref="AB46:AC46"/>
    <mergeCell ref="X46:Y46"/>
    <mergeCell ref="O82:Q82"/>
    <mergeCell ref="R82:S82"/>
    <mergeCell ref="T82:U82"/>
    <mergeCell ref="O81:Q81"/>
    <mergeCell ref="R81:S81"/>
    <mergeCell ref="T81:U81"/>
    <mergeCell ref="O80:Q80"/>
    <mergeCell ref="R80:S80"/>
    <mergeCell ref="T80:U80"/>
    <mergeCell ref="V80:W80"/>
    <mergeCell ref="T79:U79"/>
    <mergeCell ref="V79:W79"/>
    <mergeCell ref="X79:Y79"/>
    <mergeCell ref="AD81:AE81"/>
    <mergeCell ref="AD77:AE77"/>
    <mergeCell ref="C78:H78"/>
    <mergeCell ref="R78:S78"/>
    <mergeCell ref="T78:U78"/>
    <mergeCell ref="V78:W78"/>
    <mergeCell ref="Z78:AA78"/>
    <mergeCell ref="AB78:AC78"/>
    <mergeCell ref="AD78:AE78"/>
    <mergeCell ref="Z76:AA76"/>
    <mergeCell ref="AB76:AC76"/>
    <mergeCell ref="AD76:AE76"/>
    <mergeCell ref="V74:W74"/>
    <mergeCell ref="X74:AE74"/>
    <mergeCell ref="AB75:AC75"/>
    <mergeCell ref="AD75:AE75"/>
    <mergeCell ref="R75:S75"/>
    <mergeCell ref="T75:U75"/>
    <mergeCell ref="X75:Y75"/>
    <mergeCell ref="Z75:AA75"/>
    <mergeCell ref="C44:L44"/>
    <mergeCell ref="C49:H49"/>
    <mergeCell ref="C73:L73"/>
    <mergeCell ref="C50:H50"/>
    <mergeCell ref="C51:H51"/>
    <mergeCell ref="C52:H52"/>
    <mergeCell ref="C53:H53"/>
    <mergeCell ref="C54:H54"/>
    <mergeCell ref="C55:H55"/>
    <mergeCell ref="I62:N62"/>
    <mergeCell ref="AD69:AE69"/>
    <mergeCell ref="AF69:AH69"/>
    <mergeCell ref="AI69:AK69"/>
    <mergeCell ref="AF70:AH70"/>
    <mergeCell ref="AI70:AK70"/>
    <mergeCell ref="V69:W69"/>
    <mergeCell ref="X69:Y69"/>
    <mergeCell ref="Z69:AA69"/>
    <mergeCell ref="AB69:AC69"/>
    <mergeCell ref="O69:Q69"/>
    <mergeCell ref="R69:S69"/>
    <mergeCell ref="T69:U69"/>
    <mergeCell ref="I96:N96"/>
    <mergeCell ref="M74:N74"/>
    <mergeCell ref="O74:Q74"/>
    <mergeCell ref="R74:S74"/>
    <mergeCell ref="T74:U74"/>
    <mergeCell ref="T76:U76"/>
    <mergeCell ref="O79:Q79"/>
    <mergeCell ref="AB68:AC68"/>
    <mergeCell ref="AD68:AE68"/>
    <mergeCell ref="AF68:AH68"/>
    <mergeCell ref="AI68:AK68"/>
    <mergeCell ref="I95:N95"/>
    <mergeCell ref="V67:W67"/>
    <mergeCell ref="X67:Y67"/>
    <mergeCell ref="Z67:AA67"/>
    <mergeCell ref="O68:Q68"/>
    <mergeCell ref="R68:S68"/>
    <mergeCell ref="T68:U68"/>
    <mergeCell ref="V68:W68"/>
    <mergeCell ref="X68:Y68"/>
    <mergeCell ref="Z68:AA68"/>
    <mergeCell ref="AD66:AE66"/>
    <mergeCell ref="AF66:AH66"/>
    <mergeCell ref="AI66:AK66"/>
    <mergeCell ref="O67:Q67"/>
    <mergeCell ref="R67:S67"/>
    <mergeCell ref="T67:U67"/>
    <mergeCell ref="AB67:AC67"/>
    <mergeCell ref="AD67:AE67"/>
    <mergeCell ref="AF67:AH67"/>
    <mergeCell ref="AI67:AK67"/>
    <mergeCell ref="AD65:AE65"/>
    <mergeCell ref="AF65:AH65"/>
    <mergeCell ref="AI65:AK65"/>
    <mergeCell ref="O66:Q66"/>
    <mergeCell ref="R66:S66"/>
    <mergeCell ref="T66:U66"/>
    <mergeCell ref="V66:W66"/>
    <mergeCell ref="X66:Y66"/>
    <mergeCell ref="Z66:AA66"/>
    <mergeCell ref="AB66:AC66"/>
    <mergeCell ref="AD64:AE64"/>
    <mergeCell ref="AF64:AH64"/>
    <mergeCell ref="AI64:AK64"/>
    <mergeCell ref="O65:Q65"/>
    <mergeCell ref="R65:S65"/>
    <mergeCell ref="T65:U65"/>
    <mergeCell ref="V65:W65"/>
    <mergeCell ref="X65:Y65"/>
    <mergeCell ref="Z65:AA65"/>
    <mergeCell ref="AB65:AC65"/>
    <mergeCell ref="AD63:AE63"/>
    <mergeCell ref="AF63:AH63"/>
    <mergeCell ref="AI63:AK63"/>
    <mergeCell ref="O64:Q64"/>
    <mergeCell ref="R64:S64"/>
    <mergeCell ref="T64:U64"/>
    <mergeCell ref="V64:W64"/>
    <mergeCell ref="X64:Y64"/>
    <mergeCell ref="Z64:AA64"/>
    <mergeCell ref="AB64:AC64"/>
    <mergeCell ref="V63:W63"/>
    <mergeCell ref="X63:Y63"/>
    <mergeCell ref="Z63:AA63"/>
    <mergeCell ref="AB63:AC63"/>
    <mergeCell ref="AB62:AC62"/>
    <mergeCell ref="AD62:AE62"/>
    <mergeCell ref="AF62:AH62"/>
    <mergeCell ref="AI62:AK62"/>
    <mergeCell ref="I94:N94"/>
    <mergeCell ref="V61:W61"/>
    <mergeCell ref="X61:Y61"/>
    <mergeCell ref="Z61:AA61"/>
    <mergeCell ref="O62:Q62"/>
    <mergeCell ref="R62:S62"/>
    <mergeCell ref="T62:U62"/>
    <mergeCell ref="V62:W62"/>
    <mergeCell ref="X62:Y62"/>
    <mergeCell ref="Z62:AA62"/>
    <mergeCell ref="AD60:AE60"/>
    <mergeCell ref="AF60:AH60"/>
    <mergeCell ref="AI60:AK60"/>
    <mergeCell ref="O61:Q61"/>
    <mergeCell ref="R61:S61"/>
    <mergeCell ref="T61:U61"/>
    <mergeCell ref="AB61:AC61"/>
    <mergeCell ref="AD61:AE61"/>
    <mergeCell ref="AF61:AH61"/>
    <mergeCell ref="AI61:AK61"/>
    <mergeCell ref="AD59:AE59"/>
    <mergeCell ref="AF59:AH59"/>
    <mergeCell ref="AI59:AK59"/>
    <mergeCell ref="O60:Q60"/>
    <mergeCell ref="R60:S60"/>
    <mergeCell ref="T60:U60"/>
    <mergeCell ref="V60:W60"/>
    <mergeCell ref="X60:Y60"/>
    <mergeCell ref="Z60:AA60"/>
    <mergeCell ref="AB60:AC60"/>
    <mergeCell ref="AB58:AC58"/>
    <mergeCell ref="O59:Q59"/>
    <mergeCell ref="R59:S59"/>
    <mergeCell ref="T59:U59"/>
    <mergeCell ref="V59:W59"/>
    <mergeCell ref="X59:Y59"/>
    <mergeCell ref="Z59:AA59"/>
    <mergeCell ref="AB59:AC59"/>
    <mergeCell ref="AD58:AE58"/>
    <mergeCell ref="AF58:AH58"/>
    <mergeCell ref="AI58:AK58"/>
    <mergeCell ref="V57:W57"/>
    <mergeCell ref="X57:Y57"/>
    <mergeCell ref="Z57:AA57"/>
    <mergeCell ref="AB57:AC57"/>
    <mergeCell ref="V58:W58"/>
    <mergeCell ref="X58:Y58"/>
    <mergeCell ref="Z58:AA58"/>
    <mergeCell ref="AD56:AE56"/>
    <mergeCell ref="AF56:AH56"/>
    <mergeCell ref="AI56:AK56"/>
    <mergeCell ref="O57:Q57"/>
    <mergeCell ref="R57:S57"/>
    <mergeCell ref="T57:U57"/>
    <mergeCell ref="AD57:AE57"/>
    <mergeCell ref="AF57:AH57"/>
    <mergeCell ref="AI57:AK57"/>
    <mergeCell ref="AD55:AE55"/>
    <mergeCell ref="AF55:AH55"/>
    <mergeCell ref="AI55:AK55"/>
    <mergeCell ref="O56:Q56"/>
    <mergeCell ref="R56:S56"/>
    <mergeCell ref="T56:U56"/>
    <mergeCell ref="V56:W56"/>
    <mergeCell ref="X56:Y56"/>
    <mergeCell ref="Z56:AA56"/>
    <mergeCell ref="AB56:AC56"/>
    <mergeCell ref="AD54:AE54"/>
    <mergeCell ref="AF54:AH54"/>
    <mergeCell ref="AI54:AK54"/>
    <mergeCell ref="O55:Q55"/>
    <mergeCell ref="R55:S55"/>
    <mergeCell ref="T55:U55"/>
    <mergeCell ref="V55:W55"/>
    <mergeCell ref="X55:Y55"/>
    <mergeCell ref="Z55:AA55"/>
    <mergeCell ref="AB55:AC55"/>
    <mergeCell ref="AD53:AE53"/>
    <mergeCell ref="AF53:AH53"/>
    <mergeCell ref="AI53:AK53"/>
    <mergeCell ref="O54:Q54"/>
    <mergeCell ref="R54:S54"/>
    <mergeCell ref="T54:U54"/>
    <mergeCell ref="V54:W54"/>
    <mergeCell ref="X54:Y54"/>
    <mergeCell ref="Z54:AA54"/>
    <mergeCell ref="AB54:AC54"/>
    <mergeCell ref="V53:W53"/>
    <mergeCell ref="X53:Y53"/>
    <mergeCell ref="Z53:AA53"/>
    <mergeCell ref="AB53:AC53"/>
    <mergeCell ref="O53:Q53"/>
    <mergeCell ref="R53:S53"/>
    <mergeCell ref="T53:U53"/>
    <mergeCell ref="I90:N90"/>
    <mergeCell ref="O58:Q58"/>
    <mergeCell ref="R58:S58"/>
    <mergeCell ref="T58:U58"/>
    <mergeCell ref="O63:Q63"/>
    <mergeCell ref="R63:S63"/>
    <mergeCell ref="T63:U63"/>
    <mergeCell ref="AB52:AC52"/>
    <mergeCell ref="AD52:AE52"/>
    <mergeCell ref="AF52:AH52"/>
    <mergeCell ref="AI52:AK52"/>
    <mergeCell ref="AB51:AC51"/>
    <mergeCell ref="AD51:AE51"/>
    <mergeCell ref="AF51:AH51"/>
    <mergeCell ref="AI51:AK51"/>
    <mergeCell ref="O52:Q52"/>
    <mergeCell ref="X51:Y51"/>
    <mergeCell ref="Z51:AA51"/>
    <mergeCell ref="R52:S52"/>
    <mergeCell ref="T52:U52"/>
    <mergeCell ref="V52:W52"/>
    <mergeCell ref="X52:Y52"/>
    <mergeCell ref="Z52:AA52"/>
    <mergeCell ref="R45:S45"/>
    <mergeCell ref="V49:W49"/>
    <mergeCell ref="R49:S49"/>
    <mergeCell ref="O51:Q51"/>
    <mergeCell ref="R51:S51"/>
    <mergeCell ref="T51:U51"/>
    <mergeCell ref="V51:W51"/>
    <mergeCell ref="T46:U46"/>
    <mergeCell ref="T49:U49"/>
    <mergeCell ref="T45:U45"/>
    <mergeCell ref="AF99:AH99"/>
    <mergeCell ref="AI99:AK99"/>
    <mergeCell ref="AO1:AQ2"/>
    <mergeCell ref="AO41:AQ42"/>
    <mergeCell ref="AI73:AK73"/>
    <mergeCell ref="AI78:AK78"/>
    <mergeCell ref="AF82:AH82"/>
    <mergeCell ref="AI82:AK82"/>
    <mergeCell ref="AF86:AH86"/>
    <mergeCell ref="AI86:AK86"/>
    <mergeCell ref="C56:H56"/>
    <mergeCell ref="C57:H57"/>
    <mergeCell ref="C58:H58"/>
    <mergeCell ref="C59:H59"/>
    <mergeCell ref="C60:H60"/>
    <mergeCell ref="C61:H61"/>
    <mergeCell ref="C62:H62"/>
    <mergeCell ref="C63:H63"/>
    <mergeCell ref="C68:H68"/>
    <mergeCell ref="C69:H69"/>
    <mergeCell ref="C64:H64"/>
    <mergeCell ref="C65:H65"/>
    <mergeCell ref="C66:H66"/>
    <mergeCell ref="C67:H67"/>
    <mergeCell ref="C79:H79"/>
    <mergeCell ref="C80:H80"/>
    <mergeCell ref="I79:N79"/>
    <mergeCell ref="I80:N80"/>
    <mergeCell ref="C81:H81"/>
    <mergeCell ref="C82:H82"/>
    <mergeCell ref="C83:H83"/>
    <mergeCell ref="C84:H84"/>
    <mergeCell ref="C91:H91"/>
    <mergeCell ref="C92:H92"/>
    <mergeCell ref="C85:H85"/>
    <mergeCell ref="C86:H86"/>
    <mergeCell ref="C87:H87"/>
    <mergeCell ref="C88:H88"/>
    <mergeCell ref="I58:N58"/>
    <mergeCell ref="I59:N59"/>
    <mergeCell ref="C97:H97"/>
    <mergeCell ref="C98:H98"/>
    <mergeCell ref="C93:H93"/>
    <mergeCell ref="C94:H94"/>
    <mergeCell ref="C95:H95"/>
    <mergeCell ref="C96:H96"/>
    <mergeCell ref="C89:H89"/>
    <mergeCell ref="C90:H90"/>
    <mergeCell ref="AL41:AN42"/>
    <mergeCell ref="B41:AK42"/>
    <mergeCell ref="AL50:AQ57"/>
    <mergeCell ref="I60:N60"/>
    <mergeCell ref="I54:N54"/>
    <mergeCell ref="I55:N55"/>
    <mergeCell ref="I56:N56"/>
    <mergeCell ref="I57:N57"/>
    <mergeCell ref="I52:N52"/>
    <mergeCell ref="I53:N53"/>
    <mergeCell ref="O46:Q46"/>
    <mergeCell ref="I51:N51"/>
    <mergeCell ref="AL73:AQ73"/>
    <mergeCell ref="AL44:AQ44"/>
    <mergeCell ref="I61:N61"/>
    <mergeCell ref="I63:N63"/>
    <mergeCell ref="I65:N65"/>
    <mergeCell ref="I66:N66"/>
    <mergeCell ref="I67:N67"/>
    <mergeCell ref="I68:N68"/>
    <mergeCell ref="I91:N91"/>
    <mergeCell ref="I92:N92"/>
    <mergeCell ref="I93:N93"/>
    <mergeCell ref="I49:N49"/>
    <mergeCell ref="I50:N50"/>
    <mergeCell ref="I78:N78"/>
    <mergeCell ref="I69:N69"/>
    <mergeCell ref="I85:N85"/>
    <mergeCell ref="I86:N86"/>
    <mergeCell ref="I81:N81"/>
    <mergeCell ref="AL79:AQ86"/>
    <mergeCell ref="I87:N87"/>
    <mergeCell ref="I88:N88"/>
    <mergeCell ref="I89:N89"/>
    <mergeCell ref="I82:N82"/>
    <mergeCell ref="I83:N83"/>
    <mergeCell ref="I84:N84"/>
    <mergeCell ref="AD79:AE79"/>
    <mergeCell ref="AF79:AH79"/>
    <mergeCell ref="R79:S79"/>
    <mergeCell ref="C99:H99"/>
    <mergeCell ref="AP38:AQ39"/>
    <mergeCell ref="B35:AQ35"/>
    <mergeCell ref="B36:AQ37"/>
    <mergeCell ref="B38:AO39"/>
    <mergeCell ref="AL58:AQ65"/>
    <mergeCell ref="AL87:AQ94"/>
    <mergeCell ref="I97:N97"/>
    <mergeCell ref="I98:N98"/>
    <mergeCell ref="O75:Q75"/>
  </mergeCells>
  <printOptions horizontalCentered="1"/>
  <pageMargins left="0.5905511811023623" right="0" top="0.7874015748031497" bottom="0" header="0.5118110236220472" footer="0.5118110236220472"/>
  <pageSetup horizontalDpi="600" verticalDpi="600" orientation="portrait" paperSize="9" scale="8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B1:BB99"/>
  <sheetViews>
    <sheetView view="pageBreakPreview" zoomScaleNormal="75" zoomScaleSheetLayoutView="100" workbookViewId="0" topLeftCell="A1">
      <selection activeCell="A1" sqref="A1"/>
    </sheetView>
  </sheetViews>
  <sheetFormatPr defaultColWidth="9.00390625" defaultRowHeight="15.75" customHeight="1"/>
  <cols>
    <col min="1" max="1" width="3.875" style="3" customWidth="1"/>
    <col min="2" max="64" width="2.625" style="3" customWidth="1"/>
    <col min="65" max="16384" width="9.00390625" style="3" customWidth="1"/>
  </cols>
  <sheetData>
    <row r="1" spans="2:44" ht="15.75" customHeight="1">
      <c r="B1" s="799" t="s">
        <v>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223"/>
      <c r="AM1" s="1203" t="s">
        <v>399</v>
      </c>
      <c r="AN1" s="1203"/>
      <c r="AO1" s="1203"/>
      <c r="AP1" s="703" t="s">
        <v>239</v>
      </c>
      <c r="AQ1" s="703"/>
      <c r="AR1" s="70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224"/>
      <c r="AM2" s="1204"/>
      <c r="AN2" s="1204"/>
      <c r="AO2" s="1204"/>
      <c r="AP2" s="431"/>
      <c r="AQ2" s="431"/>
      <c r="AR2" s="437"/>
    </row>
    <row r="3" spans="2:44" s="1" customFormat="1" ht="24.75" customHeight="1">
      <c r="B3" s="32"/>
      <c r="C3" s="1208" t="s">
        <v>355</v>
      </c>
      <c r="D3" s="1208"/>
      <c r="E3" s="1208"/>
      <c r="F3" s="1208"/>
      <c r="G3" s="1208"/>
      <c r="H3" s="1208"/>
      <c r="I3" s="1208"/>
      <c r="J3" s="1208"/>
      <c r="K3" s="1208"/>
      <c r="L3" s="1208"/>
      <c r="M3" s="1208"/>
      <c r="N3" s="1208"/>
      <c r="O3" s="1208"/>
      <c r="P3" s="1208"/>
      <c r="Q3" s="1208"/>
      <c r="R3" s="1208"/>
      <c r="S3" s="1208"/>
      <c r="T3" s="1205">
        <f>IF('冷凍サイクル別省エネ効果'!$B$10="○","導入事業です。P2の各表作成願います。","")</f>
      </c>
      <c r="U3" s="1205"/>
      <c r="V3" s="1205"/>
      <c r="W3" s="1205"/>
      <c r="X3" s="1205"/>
      <c r="Y3" s="1205"/>
      <c r="Z3" s="1205"/>
      <c r="AA3" s="1205"/>
      <c r="AB3" s="1205"/>
      <c r="AC3" s="1205"/>
      <c r="AD3" s="1205"/>
      <c r="AE3" s="1205"/>
      <c r="AF3" s="1205"/>
      <c r="AG3" s="1205"/>
      <c r="AH3" s="1205"/>
      <c r="AI3" s="1205"/>
      <c r="AJ3" s="1205"/>
      <c r="AK3" s="1205"/>
      <c r="AL3" s="1205"/>
      <c r="AM3" s="1205"/>
      <c r="AN3" s="1205"/>
      <c r="AO3" s="1205"/>
      <c r="AP3" s="183"/>
      <c r="AQ3" s="183"/>
      <c r="AR3" s="195"/>
    </row>
    <row r="4" spans="2:44" s="1" customFormat="1" ht="24.75" customHeight="1">
      <c r="B4" s="190"/>
      <c r="C4" s="191" t="s">
        <v>134</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24"/>
      <c r="AQ4" s="24"/>
      <c r="AR4" s="33"/>
    </row>
    <row r="5" spans="2:44" s="1" customFormat="1" ht="24.75" customHeight="1">
      <c r="B5" s="32"/>
      <c r="C5" s="24"/>
      <c r="D5" s="24" t="s">
        <v>372</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33"/>
    </row>
    <row r="6" spans="2:44" s="1" customFormat="1" ht="24.75" customHeight="1">
      <c r="B6" s="32"/>
      <c r="C6" s="24"/>
      <c r="D6" s="24" t="s">
        <v>373</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33"/>
    </row>
    <row r="7" spans="2:44" s="1" customFormat="1" ht="24.75" customHeight="1">
      <c r="B7" s="32"/>
      <c r="C7" s="24"/>
      <c r="D7" s="24" t="s">
        <v>135</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33"/>
    </row>
    <row r="8" spans="2:44" s="1" customFormat="1" ht="24.75" customHeight="1">
      <c r="B8" s="32"/>
      <c r="C8" s="24"/>
      <c r="D8" s="24"/>
      <c r="E8" s="24" t="s">
        <v>136</v>
      </c>
      <c r="F8" s="238"/>
      <c r="G8" s="239"/>
      <c r="H8" s="24" t="s">
        <v>137</v>
      </c>
      <c r="I8" s="24"/>
      <c r="J8" s="24"/>
      <c r="K8" s="24"/>
      <c r="L8" s="10"/>
      <c r="M8" s="34"/>
      <c r="N8" s="24" t="s">
        <v>153</v>
      </c>
      <c r="O8" s="24"/>
      <c r="P8" s="24"/>
      <c r="Q8" s="24"/>
      <c r="R8" s="24"/>
      <c r="S8" s="24"/>
      <c r="T8" s="24"/>
      <c r="U8" s="24"/>
      <c r="V8" s="24"/>
      <c r="W8" s="24"/>
      <c r="X8" s="24" t="s">
        <v>235</v>
      </c>
      <c r="Y8" s="258"/>
      <c r="Z8" s="257"/>
      <c r="AA8" s="1188" t="s">
        <v>236</v>
      </c>
      <c r="AB8" s="470"/>
      <c r="AC8" s="470"/>
      <c r="AD8" s="470"/>
      <c r="AE8" s="470"/>
      <c r="AF8" s="470"/>
      <c r="AG8" s="470"/>
      <c r="AH8" s="470"/>
      <c r="AI8" s="470"/>
      <c r="AJ8" s="470"/>
      <c r="AK8" s="470"/>
      <c r="AL8" s="470"/>
      <c r="AM8" s="470"/>
      <c r="AN8" s="470"/>
      <c r="AO8" s="470"/>
      <c r="AP8" s="24"/>
      <c r="AQ8" s="24"/>
      <c r="AR8" s="33"/>
    </row>
    <row r="9" spans="2:44" s="1" customFormat="1" ht="24.75" customHeight="1">
      <c r="B9" s="32"/>
      <c r="C9" s="24"/>
      <c r="D9" s="24"/>
      <c r="E9" s="24" t="s">
        <v>138</v>
      </c>
      <c r="F9" s="24" t="s">
        <v>199</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33"/>
    </row>
    <row r="10" spans="2:44"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24"/>
      <c r="AQ10" s="24"/>
      <c r="AR10" s="33"/>
    </row>
    <row r="11" spans="2:44" s="1" customFormat="1" ht="24.75" customHeight="1">
      <c r="B11" s="32"/>
      <c r="C11" s="24" t="s">
        <v>323</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191"/>
      <c r="AQ11" s="191"/>
      <c r="AR11" s="192"/>
    </row>
    <row r="12" spans="2:44" s="1" customFormat="1" ht="24.75" customHeight="1">
      <c r="B12" s="32"/>
      <c r="C12" s="24"/>
      <c r="D12" s="24" t="s">
        <v>197</v>
      </c>
      <c r="E12" s="24"/>
      <c r="F12" s="24"/>
      <c r="G12" s="24"/>
      <c r="H12" s="24"/>
      <c r="I12" s="24"/>
      <c r="J12" s="24"/>
      <c r="K12" s="24"/>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906"/>
      <c r="AQ12" s="906"/>
      <c r="AR12" s="907"/>
    </row>
    <row r="13" spans="2:44" s="1" customFormat="1" ht="24.75" customHeight="1">
      <c r="B13" s="32"/>
      <c r="C13" s="24"/>
      <c r="D13" s="24"/>
      <c r="E13" s="24" t="s">
        <v>361</v>
      </c>
      <c r="F13" s="24"/>
      <c r="G13" s="24"/>
      <c r="H13" s="24"/>
      <c r="I13" s="1209" t="s">
        <v>198</v>
      </c>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906"/>
      <c r="AN13" s="906"/>
      <c r="AO13" s="1210"/>
      <c r="AP13" s="263"/>
      <c r="AQ13" s="262"/>
      <c r="AR13" s="265"/>
    </row>
    <row r="14" spans="2:44" s="1" customFormat="1" ht="24.75" customHeight="1">
      <c r="B14" s="32"/>
      <c r="C14" s="24"/>
      <c r="D14" s="24"/>
      <c r="E14" s="24" t="s">
        <v>362</v>
      </c>
      <c r="F14" s="24"/>
      <c r="G14" s="24"/>
      <c r="H14" s="24"/>
      <c r="I14" s="1209" t="s">
        <v>363</v>
      </c>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906"/>
      <c r="AN14" s="906"/>
      <c r="AO14" s="1210"/>
      <c r="AP14" s="263"/>
      <c r="AQ14" s="262"/>
      <c r="AR14" s="265"/>
    </row>
    <row r="15" spans="2:44" s="1" customFormat="1" ht="24.75" customHeight="1">
      <c r="B15" s="32"/>
      <c r="C15" s="24"/>
      <c r="D15" s="24" t="s">
        <v>141</v>
      </c>
      <c r="E15" s="24"/>
      <c r="F15" s="24"/>
      <c r="G15" s="24"/>
      <c r="H15" s="24"/>
      <c r="I15" s="24"/>
      <c r="J15" s="24"/>
      <c r="K15" s="24"/>
      <c r="L15" s="24" t="s">
        <v>245</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183"/>
      <c r="AQ15" s="183"/>
      <c r="AR15" s="195"/>
    </row>
    <row r="16" spans="2:44" s="1" customFormat="1" ht="24.75" customHeight="1">
      <c r="B16" s="190"/>
      <c r="C16" s="191" t="s">
        <v>143</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24"/>
      <c r="AQ16" s="24"/>
      <c r="AR16" s="33"/>
    </row>
    <row r="17" spans="2:44" s="1" customFormat="1" ht="24.75" customHeight="1">
      <c r="B17" s="32"/>
      <c r="C17" s="24" t="s">
        <v>144</v>
      </c>
      <c r="D17" s="24"/>
      <c r="E17" s="24"/>
      <c r="F17" s="24"/>
      <c r="G17" s="24"/>
      <c r="H17" s="24"/>
      <c r="I17" s="24"/>
      <c r="J17" s="24"/>
      <c r="K17" s="24"/>
      <c r="L17" s="24"/>
      <c r="M17" s="24"/>
      <c r="N17" s="24"/>
      <c r="O17" s="24" t="s">
        <v>150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33"/>
    </row>
    <row r="18" spans="2:44" s="1" customFormat="1" ht="24.75" customHeight="1">
      <c r="B18" s="32"/>
      <c r="C18" s="24"/>
      <c r="D18" s="24" t="s">
        <v>393</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33"/>
    </row>
    <row r="19" spans="2:44" s="1" customFormat="1" ht="15.75" customHeight="1">
      <c r="B19" s="32"/>
      <c r="C19" s="24"/>
      <c r="D19" s="24"/>
      <c r="E19" s="24"/>
      <c r="F19" s="24"/>
      <c r="G19" s="24"/>
      <c r="H19" s="24"/>
      <c r="I19" s="24"/>
      <c r="J19" s="24"/>
      <c r="K19" s="24"/>
      <c r="L19" s="24"/>
      <c r="M19" s="24"/>
      <c r="N19" s="24"/>
      <c r="O19" s="24"/>
      <c r="P19" s="24" t="s">
        <v>387</v>
      </c>
      <c r="Q19" s="24"/>
      <c r="R19" s="24"/>
      <c r="S19" s="24"/>
      <c r="T19" s="24"/>
      <c r="U19" s="24"/>
      <c r="V19" s="24"/>
      <c r="W19" s="24"/>
      <c r="X19" s="24" t="s">
        <v>388</v>
      </c>
      <c r="Y19" s="24"/>
      <c r="Z19" s="24"/>
      <c r="AA19" s="24"/>
      <c r="AB19" s="24"/>
      <c r="AC19" s="24"/>
      <c r="AD19" s="24"/>
      <c r="AE19" s="24"/>
      <c r="AF19" s="24"/>
      <c r="AG19" s="24"/>
      <c r="AH19" s="24"/>
      <c r="AI19" s="24"/>
      <c r="AJ19" s="24"/>
      <c r="AK19" s="24"/>
      <c r="AL19" s="24"/>
      <c r="AM19" s="24"/>
      <c r="AN19" s="24"/>
      <c r="AO19" s="24"/>
      <c r="AP19" s="24"/>
      <c r="AQ19" s="24"/>
      <c r="AR19" s="33"/>
    </row>
    <row r="20" spans="2:44"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33"/>
    </row>
    <row r="21" spans="2:44" s="1" customFormat="1" ht="24.75" customHeight="1" thickBot="1" thickTop="1">
      <c r="B21" s="32"/>
      <c r="C21" s="24"/>
      <c r="D21" s="24"/>
      <c r="E21" s="24"/>
      <c r="F21" s="24"/>
      <c r="G21" s="24"/>
      <c r="H21" s="24"/>
      <c r="I21" s="24"/>
      <c r="J21" s="24"/>
      <c r="K21" s="24"/>
      <c r="L21" s="24"/>
      <c r="M21" s="24"/>
      <c r="N21" s="507" t="s">
        <v>147</v>
      </c>
      <c r="O21" s="507"/>
      <c r="P21" s="1179">
        <f>AB71</f>
        <v>0</v>
      </c>
      <c r="Q21" s="1180"/>
      <c r="R21" s="1180"/>
      <c r="S21" s="1181"/>
      <c r="T21" s="24" t="s">
        <v>148</v>
      </c>
      <c r="U21" s="24"/>
      <c r="V21" s="24"/>
      <c r="W21" s="24"/>
      <c r="X21" s="1179">
        <f>AH99</f>
        <v>0</v>
      </c>
      <c r="Y21" s="1180"/>
      <c r="Z21" s="1180"/>
      <c r="AA21" s="1181"/>
      <c r="AB21" s="184" t="s">
        <v>69</v>
      </c>
      <c r="AC21" s="184"/>
      <c r="AD21" s="184"/>
      <c r="AE21" s="507" t="s">
        <v>147</v>
      </c>
      <c r="AF21" s="507"/>
      <c r="AG21" s="1182">
        <f>P21-X21</f>
        <v>0</v>
      </c>
      <c r="AH21" s="1183"/>
      <c r="AI21" s="1183"/>
      <c r="AJ21" s="1184"/>
      <c r="AK21" s="184" t="s">
        <v>69</v>
      </c>
      <c r="AL21" s="24"/>
      <c r="AM21" s="24"/>
      <c r="AN21" s="24"/>
      <c r="AO21" s="24"/>
      <c r="AP21" s="24"/>
      <c r="AQ21" s="24"/>
      <c r="AR21" s="33"/>
    </row>
    <row r="22" spans="2:44" s="1" customFormat="1" ht="24" customHeight="1" thickTop="1">
      <c r="B22" s="3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1206">
        <f>IF('冷凍サイクル別省エネ効果'!$B$10="○","導入事業です。A-P4/5内「R3」への反映を確認願います。","")</f>
      </c>
      <c r="AH22" s="1206"/>
      <c r="AI22" s="1206"/>
      <c r="AJ22" s="1206"/>
      <c r="AK22" s="1206"/>
      <c r="AL22" s="1206"/>
      <c r="AM22" s="1206"/>
      <c r="AN22" s="1206"/>
      <c r="AO22" s="1206"/>
      <c r="AP22" s="24"/>
      <c r="AQ22" s="24"/>
      <c r="AR22" s="33"/>
    </row>
    <row r="23" spans="2:44" s="1" customFormat="1" ht="24" customHeight="1">
      <c r="B23" s="32"/>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207"/>
      <c r="AH23" s="1207"/>
      <c r="AI23" s="1207"/>
      <c r="AJ23" s="1207"/>
      <c r="AK23" s="1207"/>
      <c r="AL23" s="1207"/>
      <c r="AM23" s="1207"/>
      <c r="AN23" s="1207"/>
      <c r="AO23" s="1207"/>
      <c r="AP23" s="24"/>
      <c r="AQ23" s="24"/>
      <c r="AR23" s="33"/>
    </row>
    <row r="24" spans="2:44" s="1" customFormat="1" ht="24" customHeight="1">
      <c r="B24" s="19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24"/>
      <c r="AQ24" s="24"/>
      <c r="AR24" s="33"/>
    </row>
    <row r="25" spans="2:44" s="1" customFormat="1" ht="24.75" customHeight="1">
      <c r="B25" s="32"/>
      <c r="C25" s="24" t="s">
        <v>149</v>
      </c>
      <c r="D25" s="24"/>
      <c r="E25" s="24"/>
      <c r="F25" s="24"/>
      <c r="G25" s="24"/>
      <c r="H25" s="24"/>
      <c r="I25" s="24"/>
      <c r="J25" s="24"/>
      <c r="K25" s="24"/>
      <c r="L25" s="24"/>
      <c r="M25" s="24"/>
      <c r="N25" s="24"/>
      <c r="O25" s="24" t="s">
        <v>151</v>
      </c>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25"/>
      <c r="AQ25" s="225"/>
      <c r="AR25" s="226"/>
    </row>
    <row r="26" spans="2:44" s="1" customFormat="1" ht="24.75" customHeight="1">
      <c r="B26" s="32"/>
      <c r="C26" s="24"/>
      <c r="D26" s="24" t="s">
        <v>152</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33"/>
    </row>
    <row r="27" spans="2:44" s="1" customFormat="1" ht="17.25" customHeight="1">
      <c r="B27" s="32"/>
      <c r="C27" s="24"/>
      <c r="D27" s="24"/>
      <c r="E27" s="24"/>
      <c r="F27" s="24"/>
      <c r="G27" s="24"/>
      <c r="H27" s="24"/>
      <c r="I27" s="24"/>
      <c r="J27" s="24"/>
      <c r="K27" s="24"/>
      <c r="L27" s="24"/>
      <c r="M27" s="24"/>
      <c r="N27" s="24"/>
      <c r="O27" s="24"/>
      <c r="P27" s="24" t="s">
        <v>145</v>
      </c>
      <c r="Q27" s="24"/>
      <c r="R27" s="24"/>
      <c r="S27" s="24"/>
      <c r="T27" s="24"/>
      <c r="U27" s="24"/>
      <c r="V27" s="24"/>
      <c r="W27" s="24"/>
      <c r="X27" s="24" t="s">
        <v>146</v>
      </c>
      <c r="Y27" s="24"/>
      <c r="Z27" s="24"/>
      <c r="AA27" s="24"/>
      <c r="AB27" s="24"/>
      <c r="AC27" s="24"/>
      <c r="AD27" s="24"/>
      <c r="AE27" s="24"/>
      <c r="AF27" s="24"/>
      <c r="AG27" s="24"/>
      <c r="AH27" s="24"/>
      <c r="AI27" s="24"/>
      <c r="AJ27" s="24"/>
      <c r="AK27" s="24"/>
      <c r="AL27" s="24"/>
      <c r="AM27" s="24"/>
      <c r="AN27" s="24"/>
      <c r="AO27" s="24"/>
      <c r="AP27" s="24"/>
      <c r="AQ27" s="24"/>
      <c r="AR27" s="33"/>
    </row>
    <row r="28" spans="2:44" s="1" customFormat="1" ht="9" customHeight="1" thickBo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33"/>
    </row>
    <row r="29" spans="2:44" s="1" customFormat="1" ht="24.75" customHeight="1" thickBot="1" thickTop="1">
      <c r="B29" s="32"/>
      <c r="C29" s="24"/>
      <c r="D29" s="24"/>
      <c r="E29" s="24"/>
      <c r="F29" s="24"/>
      <c r="G29" s="24"/>
      <c r="H29" s="24"/>
      <c r="I29" s="24"/>
      <c r="J29" s="24"/>
      <c r="K29" s="24"/>
      <c r="L29" s="24"/>
      <c r="M29" s="24"/>
      <c r="N29" s="507" t="s">
        <v>147</v>
      </c>
      <c r="O29" s="507"/>
      <c r="P29" s="1179">
        <f>AE71</f>
        <v>0</v>
      </c>
      <c r="Q29" s="1180"/>
      <c r="R29" s="1180"/>
      <c r="S29" s="1181"/>
      <c r="T29" s="24" t="s">
        <v>228</v>
      </c>
      <c r="U29" s="24"/>
      <c r="V29" s="24"/>
      <c r="W29" s="24"/>
      <c r="X29" s="1179">
        <f>AK99</f>
        <v>0</v>
      </c>
      <c r="Y29" s="1180"/>
      <c r="Z29" s="1180"/>
      <c r="AA29" s="1181"/>
      <c r="AB29" s="24" t="s">
        <v>80</v>
      </c>
      <c r="AC29" s="184"/>
      <c r="AD29" s="184"/>
      <c r="AE29" s="507" t="s">
        <v>147</v>
      </c>
      <c r="AF29" s="507"/>
      <c r="AG29" s="1182">
        <f>P29-X29</f>
        <v>0</v>
      </c>
      <c r="AH29" s="1183"/>
      <c r="AI29" s="1183"/>
      <c r="AJ29" s="1184"/>
      <c r="AK29" s="24" t="s">
        <v>80</v>
      </c>
      <c r="AL29" s="24"/>
      <c r="AM29" s="24"/>
      <c r="AN29" s="24"/>
      <c r="AO29" s="24"/>
      <c r="AP29" s="24"/>
      <c r="AQ29" s="24"/>
      <c r="AR29" s="33"/>
    </row>
    <row r="30" spans="2:44" s="1" customFormat="1" ht="24.75" customHeight="1" thickTop="1">
      <c r="B30" s="32"/>
      <c r="C30" s="24"/>
      <c r="D30" s="24"/>
      <c r="E30" s="24"/>
      <c r="F30" s="24"/>
      <c r="G30" s="24"/>
      <c r="H30" s="24"/>
      <c r="I30" s="24"/>
      <c r="J30" s="24"/>
      <c r="K30" s="24"/>
      <c r="L30" s="24"/>
      <c r="M30" s="24"/>
      <c r="N30" s="7"/>
      <c r="O30" s="7"/>
      <c r="P30" s="201"/>
      <c r="Q30" s="201"/>
      <c r="R30" s="201"/>
      <c r="S30" s="201"/>
      <c r="T30" s="24"/>
      <c r="U30" s="24"/>
      <c r="V30" s="24"/>
      <c r="W30" s="24"/>
      <c r="X30" s="201"/>
      <c r="Y30" s="201"/>
      <c r="Z30" s="201"/>
      <c r="AA30" s="201"/>
      <c r="AB30" s="24"/>
      <c r="AC30" s="184"/>
      <c r="AD30" s="184"/>
      <c r="AE30" s="7"/>
      <c r="AF30" s="7"/>
      <c r="AG30" s="1206">
        <f>IF('冷凍サイクル別省エネ効果'!$B$10="○","導入事業です。A-P4/5内「P3」への反映を確認願います。","")</f>
      </c>
      <c r="AH30" s="1206"/>
      <c r="AI30" s="1206"/>
      <c r="AJ30" s="1206"/>
      <c r="AK30" s="1206"/>
      <c r="AL30" s="1206"/>
      <c r="AM30" s="1206"/>
      <c r="AN30" s="1206"/>
      <c r="AO30" s="1206"/>
      <c r="AP30" s="24"/>
      <c r="AQ30" s="24"/>
      <c r="AR30" s="33"/>
    </row>
    <row r="31" spans="2:44" s="1" customFormat="1" ht="24.75" customHeight="1">
      <c r="B31" s="194"/>
      <c r="C31" s="183"/>
      <c r="D31" s="183"/>
      <c r="E31" s="183"/>
      <c r="F31" s="183"/>
      <c r="G31" s="183"/>
      <c r="H31" s="183"/>
      <c r="I31" s="183"/>
      <c r="J31" s="183"/>
      <c r="K31" s="183"/>
      <c r="L31" s="183"/>
      <c r="M31" s="183"/>
      <c r="N31" s="164"/>
      <c r="O31" s="164"/>
      <c r="P31" s="221"/>
      <c r="Q31" s="221"/>
      <c r="R31" s="221"/>
      <c r="S31" s="221"/>
      <c r="T31" s="183"/>
      <c r="U31" s="183"/>
      <c r="V31" s="183"/>
      <c r="W31" s="183"/>
      <c r="X31" s="221"/>
      <c r="Y31" s="221"/>
      <c r="Z31" s="221"/>
      <c r="AA31" s="221"/>
      <c r="AB31" s="183"/>
      <c r="AC31" s="222"/>
      <c r="AD31" s="222"/>
      <c r="AE31" s="164"/>
      <c r="AF31" s="164"/>
      <c r="AG31" s="1211"/>
      <c r="AH31" s="1211"/>
      <c r="AI31" s="1211"/>
      <c r="AJ31" s="1211"/>
      <c r="AK31" s="1211"/>
      <c r="AL31" s="1211"/>
      <c r="AM31" s="1211"/>
      <c r="AN31" s="1211"/>
      <c r="AO31" s="1211"/>
      <c r="AP31" s="24"/>
      <c r="AQ31" s="24"/>
      <c r="AR31" s="195"/>
    </row>
    <row r="32" spans="2:44" s="1" customFormat="1" ht="24.75" customHeight="1">
      <c r="B32" s="32"/>
      <c r="C32" s="24" t="s">
        <v>158</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191"/>
      <c r="AQ32" s="191"/>
      <c r="AR32" s="33"/>
    </row>
    <row r="33" spans="2:44" s="1" customFormat="1" ht="24.75" customHeight="1">
      <c r="B33" s="32"/>
      <c r="C33" s="24"/>
      <c r="D33" s="24" t="s">
        <v>159</v>
      </c>
      <c r="E33" s="24"/>
      <c r="F33" s="520"/>
      <c r="G33" s="521"/>
      <c r="H33" s="24" t="s">
        <v>244</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33"/>
    </row>
    <row r="34" spans="2:44"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33"/>
    </row>
    <row r="35" spans="2:44"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33"/>
    </row>
    <row r="36" spans="2:44" s="1" customFormat="1" ht="24.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33"/>
    </row>
    <row r="37" spans="2:44" s="1" customFormat="1" ht="24.75" customHeight="1">
      <c r="B37" s="1191" t="s">
        <v>321</v>
      </c>
      <c r="C37" s="1192"/>
      <c r="D37" s="1192"/>
      <c r="E37" s="1192"/>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2"/>
    </row>
    <row r="38" spans="2:44"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5"/>
    </row>
    <row r="39" spans="2:44" s="1" customFormat="1" ht="24.75" customHeight="1">
      <c r="B39" s="513"/>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5"/>
    </row>
    <row r="40" spans="2:44" s="1" customFormat="1" ht="24.75" customHeight="1">
      <c r="B40" s="516"/>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429" t="s">
        <v>410</v>
      </c>
      <c r="AR40" s="436"/>
    </row>
    <row r="41" spans="2:44" s="1" customFormat="1" ht="24.75" customHeight="1" thickBot="1">
      <c r="B41" s="518"/>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431"/>
      <c r="AR41" s="437"/>
    </row>
    <row r="42" s="1" customFormat="1" ht="24.75" customHeight="1" thickBot="1"/>
    <row r="43" spans="2:45" s="1" customFormat="1" ht="15.75" customHeight="1">
      <c r="B43" s="799" t="s">
        <v>431</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214" t="s">
        <v>400</v>
      </c>
      <c r="AN43" s="1214"/>
      <c r="AO43" s="1214"/>
      <c r="AP43" s="703" t="s">
        <v>240</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215"/>
      <c r="AN44" s="1215"/>
      <c r="AO44" s="1215"/>
      <c r="AP44" s="431"/>
      <c r="AQ44" s="431"/>
      <c r="AR44" s="437"/>
      <c r="AS44" s="44"/>
    </row>
    <row r="45" spans="2:44" s="1" customFormat="1" ht="15.75" customHeight="1" thickBot="1">
      <c r="B45" s="41"/>
      <c r="C45" s="42" t="s">
        <v>374</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109"/>
    </row>
    <row r="46" spans="2:44" s="1" customFormat="1" ht="15.75" customHeight="1">
      <c r="B46" s="32"/>
      <c r="C46" s="89" t="s">
        <v>183</v>
      </c>
      <c r="D46" s="90"/>
      <c r="E46" s="90"/>
      <c r="F46" s="90"/>
      <c r="G46" s="90"/>
      <c r="H46" s="90"/>
      <c r="I46" s="90"/>
      <c r="J46" s="90"/>
      <c r="K46" s="90"/>
      <c r="L46" s="90"/>
      <c r="M46" s="1222" t="s">
        <v>131</v>
      </c>
      <c r="N46" s="721"/>
      <c r="O46" s="722"/>
      <c r="P46" s="1098" t="s">
        <v>330</v>
      </c>
      <c r="Q46" s="1098"/>
      <c r="R46" s="1098"/>
      <c r="S46" s="737" t="s">
        <v>187</v>
      </c>
      <c r="T46" s="1224"/>
      <c r="U46" s="1224"/>
      <c r="V46" s="1224"/>
      <c r="W46" s="1224"/>
      <c r="X46" s="1224"/>
      <c r="Y46" s="1224"/>
      <c r="Z46" s="1224"/>
      <c r="AA46" s="1225"/>
      <c r="AB46" s="1216" t="s">
        <v>389</v>
      </c>
      <c r="AC46" s="1217"/>
      <c r="AD46" s="1218"/>
      <c r="AE46" s="1216" t="s">
        <v>139</v>
      </c>
      <c r="AF46" s="1234"/>
      <c r="AG46" s="1235"/>
      <c r="AH46" s="616" t="s">
        <v>264</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c r="N47" s="1098"/>
      <c r="O47" s="1098"/>
      <c r="P47" s="1223" t="s">
        <v>133</v>
      </c>
      <c r="Q47" s="1098"/>
      <c r="R47" s="1144"/>
      <c r="S47" s="620" t="s">
        <v>188</v>
      </c>
      <c r="T47" s="550"/>
      <c r="U47" s="550"/>
      <c r="V47" s="551"/>
      <c r="W47" s="552" t="s">
        <v>184</v>
      </c>
      <c r="X47" s="554"/>
      <c r="Y47" s="534" t="s">
        <v>176</v>
      </c>
      <c r="Z47" s="534"/>
      <c r="AA47" s="534"/>
      <c r="AB47" s="1219"/>
      <c r="AC47" s="1220"/>
      <c r="AD47" s="1221"/>
      <c r="AE47" s="1219"/>
      <c r="AF47" s="1220"/>
      <c r="AG47" s="1221"/>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345</v>
      </c>
      <c r="Q48" s="22"/>
      <c r="R48" s="22"/>
      <c r="S48" s="533" t="s">
        <v>184</v>
      </c>
      <c r="T48" s="534"/>
      <c r="U48" s="552" t="s">
        <v>162</v>
      </c>
      <c r="V48" s="554"/>
      <c r="W48" s="55"/>
      <c r="X48" s="57"/>
      <c r="Y48" s="534" t="s">
        <v>186</v>
      </c>
      <c r="Z48" s="534"/>
      <c r="AA48" s="534"/>
      <c r="AB48" s="32"/>
      <c r="AC48" s="24"/>
      <c r="AD48" s="24"/>
      <c r="AE48" s="32"/>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166</v>
      </c>
      <c r="V49" s="535"/>
      <c r="W49" s="55"/>
      <c r="X49" s="57"/>
      <c r="Y49" s="534" t="s">
        <v>168</v>
      </c>
      <c r="Z49" s="534"/>
      <c r="AA49" s="534"/>
      <c r="AB49" s="32"/>
      <c r="AC49" s="24"/>
      <c r="AD49" s="24"/>
      <c r="AE49" s="32"/>
      <c r="AF49" s="24"/>
      <c r="AG49" s="33"/>
      <c r="AH49" s="24"/>
      <c r="AI49" s="24"/>
      <c r="AJ49" s="24"/>
      <c r="AK49" s="24"/>
      <c r="AL49" s="24"/>
      <c r="AM49" s="24"/>
      <c r="AN49" s="24"/>
      <c r="AO49" s="24"/>
      <c r="AP49" s="24"/>
      <c r="AQ49" s="24"/>
      <c r="AR49" s="33"/>
    </row>
    <row r="50" spans="2:44" s="1" customFormat="1" ht="15.75" customHeight="1" thickBot="1">
      <c r="B50" s="60" t="s">
        <v>189</v>
      </c>
      <c r="C50" s="61"/>
      <c r="D50" s="62"/>
      <c r="E50" s="62"/>
      <c r="F50" s="62"/>
      <c r="G50" s="62"/>
      <c r="H50" s="62"/>
      <c r="I50" s="62"/>
      <c r="J50" s="62"/>
      <c r="K50" s="62"/>
      <c r="L50" s="62"/>
      <c r="M50" s="63"/>
      <c r="N50" s="62"/>
      <c r="O50" s="64"/>
      <c r="P50" s="62"/>
      <c r="Q50" s="62"/>
      <c r="R50" s="62"/>
      <c r="S50" s="727" t="s">
        <v>180</v>
      </c>
      <c r="T50" s="543"/>
      <c r="U50" s="542" t="s">
        <v>179</v>
      </c>
      <c r="V50" s="613"/>
      <c r="W50" s="542" t="s">
        <v>180</v>
      </c>
      <c r="X50" s="613"/>
      <c r="Y50" s="543" t="s">
        <v>48</v>
      </c>
      <c r="Z50" s="543"/>
      <c r="AA50" s="754"/>
      <c r="AB50" s="1226" t="s">
        <v>69</v>
      </c>
      <c r="AC50" s="1227"/>
      <c r="AD50" s="1228"/>
      <c r="AE50" s="1226" t="s">
        <v>80</v>
      </c>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1"/>
      <c r="AE51" s="1236">
        <f>IF(AB51="","",AB51*3600/10^6)</f>
      </c>
      <c r="AF51" s="1237"/>
      <c r="AG51" s="1238"/>
      <c r="AH51" s="1058" t="s">
        <v>340</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7"/>
      <c r="AE52" s="1198">
        <f aca="true" t="shared" si="1" ref="AE52:AE70">IF(AB52="","",AB52*3600/10^6)</f>
      </c>
      <c r="AF52" s="1199"/>
      <c r="AG52" s="1200"/>
      <c r="AH52" s="574"/>
      <c r="AI52" s="567"/>
      <c r="AJ52" s="567"/>
      <c r="AK52" s="567"/>
      <c r="AL52" s="567"/>
      <c r="AM52" s="567"/>
      <c r="AN52" s="567"/>
      <c r="AO52" s="567"/>
      <c r="AP52" s="567"/>
      <c r="AQ52" s="567"/>
      <c r="AR52" s="568"/>
    </row>
    <row r="53" spans="2:44" s="1" customFormat="1" ht="15.75" customHeight="1">
      <c r="B53" s="95">
        <f>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7"/>
      <c r="AE53" s="1198">
        <f t="shared" si="1"/>
      </c>
      <c r="AF53" s="1199"/>
      <c r="AG53" s="1200"/>
      <c r="AH53" s="574"/>
      <c r="AI53" s="567"/>
      <c r="AJ53" s="567"/>
      <c r="AK53" s="567"/>
      <c r="AL53" s="567"/>
      <c r="AM53" s="567"/>
      <c r="AN53" s="567"/>
      <c r="AO53" s="567"/>
      <c r="AP53" s="567"/>
      <c r="AQ53" s="567"/>
      <c r="AR53" s="568"/>
    </row>
    <row r="54" spans="2:44" ht="15.75" customHeight="1">
      <c r="B54" s="95">
        <f aca="true" t="shared" si="2" ref="B54:B70">B53+1</f>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7"/>
      <c r="AE54" s="1198">
        <f t="shared" si="1"/>
      </c>
      <c r="AF54" s="1199"/>
      <c r="AG54" s="1200"/>
      <c r="AH54" s="574"/>
      <c r="AI54" s="567"/>
      <c r="AJ54" s="567"/>
      <c r="AK54" s="567"/>
      <c r="AL54" s="567"/>
      <c r="AM54" s="567"/>
      <c r="AN54" s="567"/>
      <c r="AO54" s="567"/>
      <c r="AP54" s="567"/>
      <c r="AQ54" s="567"/>
      <c r="AR54" s="568"/>
    </row>
    <row r="55" spans="2:44" ht="15.75" customHeight="1">
      <c r="B55" s="95">
        <f t="shared" si="2"/>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7"/>
      <c r="AE55" s="1198">
        <f t="shared" si="1"/>
      </c>
      <c r="AF55" s="1199"/>
      <c r="AG55" s="1200"/>
      <c r="AH55" s="574"/>
      <c r="AI55" s="567"/>
      <c r="AJ55" s="567"/>
      <c r="AK55" s="567"/>
      <c r="AL55" s="567"/>
      <c r="AM55" s="567"/>
      <c r="AN55" s="567"/>
      <c r="AO55" s="567"/>
      <c r="AP55" s="567"/>
      <c r="AQ55" s="567"/>
      <c r="AR55" s="568"/>
    </row>
    <row r="56" spans="2:44" ht="15.75" customHeight="1">
      <c r="B56" s="95">
        <f t="shared" si="2"/>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7"/>
      <c r="AE56" s="1198">
        <f t="shared" si="1"/>
      </c>
      <c r="AF56" s="1199"/>
      <c r="AG56" s="1200"/>
      <c r="AH56" s="1088" t="s">
        <v>395</v>
      </c>
      <c r="AI56" s="1062"/>
      <c r="AJ56" s="1062"/>
      <c r="AK56" s="1062"/>
      <c r="AL56" s="1062"/>
      <c r="AM56" s="1062"/>
      <c r="AN56" s="1062"/>
      <c r="AO56" s="1062"/>
      <c r="AP56" s="1062"/>
      <c r="AQ56" s="1062"/>
      <c r="AR56" s="1063"/>
    </row>
    <row r="57" spans="2:44" ht="15.75" customHeight="1">
      <c r="B57" s="95">
        <f t="shared" si="2"/>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7"/>
      <c r="AE57" s="1198">
        <f t="shared" si="1"/>
      </c>
      <c r="AF57" s="1199"/>
      <c r="AG57" s="1200"/>
      <c r="AH57" s="1061"/>
      <c r="AI57" s="1062"/>
      <c r="AJ57" s="1062"/>
      <c r="AK57" s="1062"/>
      <c r="AL57" s="1062"/>
      <c r="AM57" s="1062"/>
      <c r="AN57" s="1062"/>
      <c r="AO57" s="1062"/>
      <c r="AP57" s="1062"/>
      <c r="AQ57" s="1062"/>
      <c r="AR57" s="1063"/>
    </row>
    <row r="58" spans="2:44" ht="15.75" customHeight="1">
      <c r="B58" s="95">
        <f t="shared" si="2"/>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7"/>
      <c r="AE58" s="1198">
        <f t="shared" si="1"/>
      </c>
      <c r="AF58" s="1199"/>
      <c r="AG58" s="1200"/>
      <c r="AH58" s="1061"/>
      <c r="AI58" s="1062"/>
      <c r="AJ58" s="1062"/>
      <c r="AK58" s="1062"/>
      <c r="AL58" s="1062"/>
      <c r="AM58" s="1062"/>
      <c r="AN58" s="1062"/>
      <c r="AO58" s="1062"/>
      <c r="AP58" s="1062"/>
      <c r="AQ58" s="1062"/>
      <c r="AR58" s="1063"/>
    </row>
    <row r="59" spans="2:44" ht="15.75" customHeight="1">
      <c r="B59" s="95">
        <f t="shared" si="2"/>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7"/>
      <c r="AE59" s="1198">
        <f t="shared" si="1"/>
      </c>
      <c r="AF59" s="1199"/>
      <c r="AG59" s="1200"/>
      <c r="AH59" s="1061"/>
      <c r="AI59" s="1062"/>
      <c r="AJ59" s="1062"/>
      <c r="AK59" s="1062"/>
      <c r="AL59" s="1062"/>
      <c r="AM59" s="1062"/>
      <c r="AN59" s="1062"/>
      <c r="AO59" s="1062"/>
      <c r="AP59" s="1062"/>
      <c r="AQ59" s="1062"/>
      <c r="AR59" s="1063"/>
    </row>
    <row r="60" spans="2:44" ht="15.75" customHeight="1">
      <c r="B60" s="95">
        <f t="shared" si="2"/>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7"/>
      <c r="AE60" s="1198">
        <f t="shared" si="1"/>
      </c>
      <c r="AF60" s="1199"/>
      <c r="AG60" s="1200"/>
      <c r="AH60" s="264"/>
      <c r="AI60" s="266"/>
      <c r="AJ60" s="266"/>
      <c r="AK60" s="266"/>
      <c r="AL60" s="266"/>
      <c r="AM60" s="266"/>
      <c r="AN60" s="266"/>
      <c r="AO60" s="5"/>
      <c r="AP60" s="5"/>
      <c r="AQ60" s="5"/>
      <c r="AR60" s="19"/>
    </row>
    <row r="61" spans="2:44" ht="15.75" customHeight="1">
      <c r="B61" s="95">
        <f t="shared" si="2"/>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7"/>
      <c r="AE61" s="1198">
        <f t="shared" si="1"/>
      </c>
      <c r="AF61" s="1199"/>
      <c r="AG61" s="1200"/>
      <c r="AH61" s="5"/>
      <c r="AI61" s="5"/>
      <c r="AJ61" s="5"/>
      <c r="AK61" s="5"/>
      <c r="AL61" s="5"/>
      <c r="AM61" s="5"/>
      <c r="AN61" s="5"/>
      <c r="AO61" s="5"/>
      <c r="AP61" s="5"/>
      <c r="AQ61" s="5"/>
      <c r="AR61" s="19"/>
    </row>
    <row r="62" spans="2:44" ht="15.75" customHeight="1">
      <c r="B62" s="95">
        <f t="shared" si="2"/>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7"/>
      <c r="AE62" s="1198">
        <f t="shared" si="1"/>
      </c>
      <c r="AF62" s="1199"/>
      <c r="AG62" s="1200"/>
      <c r="AH62" s="5"/>
      <c r="AI62" s="5"/>
      <c r="AJ62" s="5"/>
      <c r="AK62" s="5"/>
      <c r="AL62" s="5"/>
      <c r="AM62" s="5"/>
      <c r="AN62" s="5"/>
      <c r="AO62" s="5"/>
      <c r="AP62" s="5"/>
      <c r="AQ62" s="5"/>
      <c r="AR62" s="19"/>
    </row>
    <row r="63" spans="2:44" ht="15.75" customHeight="1">
      <c r="B63" s="95">
        <f t="shared" si="2"/>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7"/>
      <c r="AE63" s="1198">
        <f t="shared" si="1"/>
      </c>
      <c r="AF63" s="1199"/>
      <c r="AG63" s="1200"/>
      <c r="AH63" s="5"/>
      <c r="AI63" s="5"/>
      <c r="AJ63" s="5"/>
      <c r="AK63" s="5"/>
      <c r="AL63" s="5"/>
      <c r="AM63" s="5"/>
      <c r="AN63" s="5"/>
      <c r="AO63" s="5"/>
      <c r="AP63" s="5"/>
      <c r="AQ63" s="5"/>
      <c r="AR63" s="19"/>
    </row>
    <row r="64" spans="2:44" ht="15.75" customHeight="1">
      <c r="B64" s="95">
        <f t="shared" si="2"/>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7"/>
      <c r="AE64" s="1198">
        <f t="shared" si="1"/>
      </c>
      <c r="AF64" s="1199"/>
      <c r="AG64" s="1200"/>
      <c r="AH64" s="5"/>
      <c r="AI64" s="5"/>
      <c r="AJ64" s="5"/>
      <c r="AK64" s="5"/>
      <c r="AL64" s="5"/>
      <c r="AM64" s="5"/>
      <c r="AN64" s="5"/>
      <c r="AO64" s="5"/>
      <c r="AP64" s="5"/>
      <c r="AQ64" s="5"/>
      <c r="AR64" s="19"/>
    </row>
    <row r="65" spans="2:44" ht="15.75" customHeight="1">
      <c r="B65" s="95">
        <f t="shared" si="2"/>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7"/>
      <c r="AE65" s="1198">
        <f t="shared" si="1"/>
      </c>
      <c r="AF65" s="1199"/>
      <c r="AG65" s="1200"/>
      <c r="AH65" s="5"/>
      <c r="AI65" s="5"/>
      <c r="AJ65" s="5"/>
      <c r="AK65" s="5"/>
      <c r="AL65" s="5"/>
      <c r="AM65" s="5"/>
      <c r="AN65" s="5"/>
      <c r="AO65" s="5"/>
      <c r="AP65" s="5"/>
      <c r="AQ65" s="5"/>
      <c r="AR65" s="19"/>
    </row>
    <row r="66" spans="2:44" ht="15.75" customHeight="1">
      <c r="B66" s="95">
        <f t="shared" si="2"/>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7"/>
      <c r="AE66" s="1198">
        <f t="shared" si="1"/>
      </c>
      <c r="AF66" s="1199"/>
      <c r="AG66" s="1200"/>
      <c r="AH66" s="5"/>
      <c r="AI66" s="5"/>
      <c r="AJ66" s="5"/>
      <c r="AK66" s="5"/>
      <c r="AL66" s="5"/>
      <c r="AM66" s="5"/>
      <c r="AN66" s="5"/>
      <c r="AO66" s="5"/>
      <c r="AP66" s="5"/>
      <c r="AQ66" s="5"/>
      <c r="AR66" s="19"/>
    </row>
    <row r="67" spans="2:44" ht="15.75" customHeight="1">
      <c r="B67" s="95">
        <f t="shared" si="2"/>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7"/>
      <c r="AE67" s="1198">
        <f t="shared" si="1"/>
      </c>
      <c r="AF67" s="1199"/>
      <c r="AG67" s="1200"/>
      <c r="AH67" s="5"/>
      <c r="AI67" s="5"/>
      <c r="AJ67" s="5"/>
      <c r="AK67" s="5"/>
      <c r="AL67" s="5"/>
      <c r="AM67" s="5"/>
      <c r="AN67" s="5"/>
      <c r="AO67" s="5"/>
      <c r="AP67" s="5"/>
      <c r="AQ67" s="5"/>
      <c r="AR67" s="19"/>
    </row>
    <row r="68" spans="2:44" ht="15.75" customHeight="1">
      <c r="B68" s="95">
        <f t="shared" si="2"/>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7"/>
      <c r="AE68" s="1198">
        <f t="shared" si="1"/>
      </c>
      <c r="AF68" s="1199"/>
      <c r="AG68" s="1200"/>
      <c r="AH68" s="5"/>
      <c r="AI68" s="5"/>
      <c r="AJ68" s="5"/>
      <c r="AK68" s="5"/>
      <c r="AL68" s="5"/>
      <c r="AM68" s="5"/>
      <c r="AN68" s="5"/>
      <c r="AO68" s="5"/>
      <c r="AP68" s="5"/>
      <c r="AQ68" s="5"/>
      <c r="AR68" s="19"/>
    </row>
    <row r="69" spans="2:44" ht="15.75" customHeight="1">
      <c r="B69" s="95">
        <f t="shared" si="2"/>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7"/>
      <c r="AE69" s="1198">
        <f t="shared" si="1"/>
      </c>
      <c r="AF69" s="1199"/>
      <c r="AG69" s="1200"/>
      <c r="AH69" s="5"/>
      <c r="AI69" s="5"/>
      <c r="AJ69" s="5"/>
      <c r="AK69" s="5"/>
      <c r="AL69" s="5"/>
      <c r="AM69" s="5"/>
      <c r="AN69" s="5"/>
      <c r="AO69" s="5"/>
      <c r="AP69" s="5"/>
      <c r="AQ69" s="5"/>
      <c r="AR69" s="19"/>
    </row>
    <row r="70" spans="2:44" ht="15.75" customHeight="1" thickBot="1">
      <c r="B70" s="95">
        <f t="shared" si="2"/>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7"/>
      <c r="AE70" s="1248">
        <f t="shared" si="1"/>
      </c>
      <c r="AF70" s="1249"/>
      <c r="AG70" s="1250"/>
      <c r="AH70" s="5"/>
      <c r="AI70" s="5"/>
      <c r="AJ70" s="5"/>
      <c r="AK70" s="5"/>
      <c r="AL70" s="5"/>
      <c r="AM70" s="5"/>
      <c r="AN70" s="5"/>
      <c r="AO70" s="5"/>
      <c r="AP70" s="5"/>
      <c r="AQ70" s="5"/>
      <c r="AR70" s="19"/>
    </row>
    <row r="71" spans="2:44" ht="39.75" customHeight="1" thickBot="1">
      <c r="B71" s="228" t="s">
        <v>241</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55">
        <f>SUM(AB51:AD70)</f>
        <v>0</v>
      </c>
      <c r="AC71" s="1266"/>
      <c r="AD71" s="1267"/>
      <c r="AE71" s="1268">
        <f>SUM(AE51:AG70)</f>
        <v>0</v>
      </c>
      <c r="AF71" s="1269"/>
      <c r="AG71" s="1270"/>
      <c r="AH71" s="87"/>
      <c r="AI71" s="87"/>
      <c r="AJ71" s="87"/>
      <c r="AK71" s="87"/>
      <c r="AL71" s="87"/>
      <c r="AM71" s="87"/>
      <c r="AN71" s="87"/>
      <c r="AO71" s="87"/>
      <c r="AP71" s="87"/>
      <c r="AQ71" s="87"/>
      <c r="AR71" s="88"/>
    </row>
    <row r="72" spans="2:44" ht="15.75" customHeight="1" thickBot="1">
      <c r="B72" s="87"/>
      <c r="C72" s="87"/>
      <c r="D72" s="87"/>
      <c r="E72" s="87"/>
      <c r="F72" s="87"/>
      <c r="G72" s="87"/>
      <c r="H72" s="87"/>
      <c r="I72" s="87"/>
      <c r="J72" s="87"/>
      <c r="K72" s="87"/>
      <c r="L72" s="87"/>
      <c r="M72" s="87"/>
      <c r="N72" s="87"/>
      <c r="O72" s="87"/>
      <c r="P72" s="87"/>
      <c r="Q72" s="87"/>
      <c r="R72" s="87"/>
      <c r="S72" s="87"/>
      <c r="T72" s="87"/>
      <c r="U72" s="219"/>
      <c r="V72" s="219"/>
      <c r="W72" s="219"/>
      <c r="X72" s="219"/>
      <c r="Y72" s="219"/>
      <c r="Z72" s="219"/>
      <c r="AA72" s="87"/>
      <c r="AB72" s="87"/>
      <c r="AC72" s="87"/>
      <c r="AD72" s="87"/>
      <c r="AE72" s="87"/>
      <c r="AF72" s="87"/>
      <c r="AG72" s="87"/>
      <c r="AH72" s="87"/>
      <c r="AI72" s="87"/>
      <c r="AJ72" s="87"/>
      <c r="AK72" s="87"/>
      <c r="AL72" s="87"/>
      <c r="AM72" s="87"/>
      <c r="AN72" s="87"/>
      <c r="AO72" s="87"/>
      <c r="AP72" s="87"/>
      <c r="AQ72" s="87"/>
      <c r="AR72" s="87"/>
    </row>
    <row r="73" spans="2:54" s="1" customFormat="1" ht="15.75" customHeight="1" thickBot="1">
      <c r="B73" s="41"/>
      <c r="C73" s="42" t="s">
        <v>375</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42"/>
      <c r="AS73" s="32"/>
      <c r="AT73" s="24"/>
      <c r="AU73" s="24"/>
      <c r="AV73" s="24"/>
      <c r="AW73" s="24"/>
      <c r="AX73" s="24"/>
      <c r="AY73" s="24"/>
      <c r="AZ73" s="24"/>
      <c r="BA73" s="24"/>
      <c r="BB73" s="24"/>
    </row>
    <row r="74" spans="2:50" s="1" customFormat="1" ht="15.75" customHeight="1">
      <c r="B74" s="32"/>
      <c r="C74" s="89" t="s">
        <v>183</v>
      </c>
      <c r="D74" s="90"/>
      <c r="E74" s="90"/>
      <c r="F74" s="90"/>
      <c r="G74" s="90"/>
      <c r="H74" s="90"/>
      <c r="I74" s="90"/>
      <c r="J74" s="90"/>
      <c r="K74" s="90"/>
      <c r="L74" s="90"/>
      <c r="M74" s="1222" t="s">
        <v>131</v>
      </c>
      <c r="N74" s="721"/>
      <c r="O74" s="722"/>
      <c r="P74" s="1098" t="s">
        <v>330</v>
      </c>
      <c r="Q74" s="1098"/>
      <c r="R74" s="1098"/>
      <c r="S74" s="737" t="s">
        <v>187</v>
      </c>
      <c r="T74" s="1224"/>
      <c r="U74" s="1224"/>
      <c r="V74" s="1224"/>
      <c r="W74" s="1224"/>
      <c r="X74" s="1224"/>
      <c r="Y74" s="1224"/>
      <c r="Z74" s="1224"/>
      <c r="AA74" s="1224"/>
      <c r="AB74" s="233"/>
      <c r="AC74" s="234"/>
      <c r="AD74" s="234"/>
      <c r="AE74" s="234"/>
      <c r="AF74" s="234"/>
      <c r="AG74" s="235"/>
      <c r="AH74" s="1216" t="s">
        <v>389</v>
      </c>
      <c r="AI74" s="1217"/>
      <c r="AJ74" s="1218"/>
      <c r="AK74" s="1216" t="s">
        <v>139</v>
      </c>
      <c r="AL74" s="1217"/>
      <c r="AM74" s="1218"/>
      <c r="AN74" s="616" t="s">
        <v>265</v>
      </c>
      <c r="AO74" s="617"/>
      <c r="AP74" s="617"/>
      <c r="AQ74" s="617"/>
      <c r="AR74" s="618"/>
      <c r="AS74" s="24"/>
      <c r="AT74" s="24"/>
      <c r="AU74" s="24"/>
      <c r="AV74" s="24"/>
      <c r="AW74" s="24"/>
      <c r="AX74" s="24"/>
    </row>
    <row r="75" spans="2:50" s="1" customFormat="1" ht="15.75" customHeight="1">
      <c r="B75" s="32"/>
      <c r="C75" s="58"/>
      <c r="D75" s="22"/>
      <c r="E75" s="22"/>
      <c r="F75" s="22"/>
      <c r="G75" s="22"/>
      <c r="H75" s="22"/>
      <c r="I75" s="22"/>
      <c r="J75" s="22"/>
      <c r="K75" s="22"/>
      <c r="L75" s="22"/>
      <c r="M75" s="1223"/>
      <c r="N75" s="1098"/>
      <c r="O75" s="1098"/>
      <c r="P75" s="1223" t="s">
        <v>133</v>
      </c>
      <c r="Q75" s="1098"/>
      <c r="R75" s="1144"/>
      <c r="S75" s="620" t="s">
        <v>188</v>
      </c>
      <c r="T75" s="550"/>
      <c r="U75" s="550"/>
      <c r="V75" s="551"/>
      <c r="W75" s="552" t="s">
        <v>184</v>
      </c>
      <c r="X75" s="554"/>
      <c r="Y75" s="534" t="s">
        <v>176</v>
      </c>
      <c r="Z75" s="534"/>
      <c r="AA75" s="534"/>
      <c r="AB75" s="620" t="s">
        <v>194</v>
      </c>
      <c r="AC75" s="550"/>
      <c r="AD75" s="550"/>
      <c r="AE75" s="550"/>
      <c r="AF75" s="550"/>
      <c r="AG75" s="1212"/>
      <c r="AH75" s="1251"/>
      <c r="AI75" s="998"/>
      <c r="AJ75" s="1252"/>
      <c r="AK75" s="1251"/>
      <c r="AL75" s="998"/>
      <c r="AM75" s="1252"/>
      <c r="AN75" s="24"/>
      <c r="AO75" s="24"/>
      <c r="AP75" s="24"/>
      <c r="AQ75" s="24"/>
      <c r="AR75" s="33"/>
      <c r="AS75" s="24"/>
      <c r="AT75" s="24"/>
      <c r="AU75" s="24"/>
      <c r="AV75" s="24"/>
      <c r="AW75" s="24"/>
      <c r="AX75" s="24"/>
    </row>
    <row r="76" spans="2:50" s="1" customFormat="1" ht="15.75" customHeight="1">
      <c r="B76" s="32"/>
      <c r="C76" s="58"/>
      <c r="D76" s="22"/>
      <c r="E76" s="22"/>
      <c r="F76" s="22"/>
      <c r="G76" s="22"/>
      <c r="H76" s="22"/>
      <c r="I76" s="22"/>
      <c r="J76" s="22"/>
      <c r="K76" s="22"/>
      <c r="L76" s="22"/>
      <c r="M76" s="51"/>
      <c r="N76" s="22"/>
      <c r="O76" s="52"/>
      <c r="P76" s="22" t="s">
        <v>347</v>
      </c>
      <c r="Q76" s="22"/>
      <c r="R76" s="22"/>
      <c r="S76" s="533" t="s">
        <v>184</v>
      </c>
      <c r="T76" s="534"/>
      <c r="U76" s="552" t="s">
        <v>162</v>
      </c>
      <c r="V76" s="554"/>
      <c r="W76" s="55"/>
      <c r="X76" s="57"/>
      <c r="Y76" s="534" t="s">
        <v>186</v>
      </c>
      <c r="Z76" s="534"/>
      <c r="AA76" s="534"/>
      <c r="AB76" s="620" t="s">
        <v>182</v>
      </c>
      <c r="AC76" s="550"/>
      <c r="AD76" s="550"/>
      <c r="AE76" s="550"/>
      <c r="AF76" s="550"/>
      <c r="AG76" s="1212"/>
      <c r="AH76" s="32"/>
      <c r="AI76" s="24"/>
      <c r="AJ76" s="24"/>
      <c r="AK76" s="32"/>
      <c r="AL76" s="24"/>
      <c r="AM76" s="33"/>
      <c r="AN76" s="24"/>
      <c r="AO76" s="24"/>
      <c r="AP76" s="24"/>
      <c r="AQ76" s="24"/>
      <c r="AR76" s="33"/>
      <c r="AS76" s="24"/>
      <c r="AT76" s="24"/>
      <c r="AU76" s="24"/>
      <c r="AV76" s="24"/>
      <c r="AW76" s="24"/>
      <c r="AX76" s="24"/>
    </row>
    <row r="77" spans="2:50" s="1" customFormat="1" ht="15.75" customHeight="1">
      <c r="B77" s="32"/>
      <c r="C77" s="58"/>
      <c r="D77" s="22"/>
      <c r="E77" s="22"/>
      <c r="F77" s="22"/>
      <c r="G77" s="22"/>
      <c r="H77" s="22"/>
      <c r="I77" s="22"/>
      <c r="J77" s="22"/>
      <c r="K77" s="22"/>
      <c r="L77" s="22"/>
      <c r="M77" s="51"/>
      <c r="N77" s="22"/>
      <c r="O77" s="52"/>
      <c r="P77" s="22"/>
      <c r="Q77" s="22"/>
      <c r="R77" s="22"/>
      <c r="S77" s="92"/>
      <c r="T77" s="56"/>
      <c r="U77" s="612" t="s">
        <v>166</v>
      </c>
      <c r="V77" s="535"/>
      <c r="W77" s="55"/>
      <c r="X77" s="57"/>
      <c r="Y77" s="534" t="s">
        <v>168</v>
      </c>
      <c r="Z77" s="534"/>
      <c r="AA77" s="534"/>
      <c r="AB77" s="533" t="s">
        <v>191</v>
      </c>
      <c r="AC77" s="534"/>
      <c r="AD77" s="612" t="s">
        <v>192</v>
      </c>
      <c r="AE77" s="535"/>
      <c r="AF77" s="1239" t="s">
        <v>190</v>
      </c>
      <c r="AG77" s="1240"/>
      <c r="AH77" s="32"/>
      <c r="AI77" s="24"/>
      <c r="AJ77" s="24"/>
      <c r="AK77" s="32"/>
      <c r="AL77" s="24"/>
      <c r="AM77" s="33"/>
      <c r="AN77" s="24"/>
      <c r="AO77" s="24"/>
      <c r="AP77" s="24"/>
      <c r="AQ77" s="24"/>
      <c r="AR77" s="33"/>
      <c r="AS77" s="24"/>
      <c r="AT77" s="24"/>
      <c r="AU77" s="24"/>
      <c r="AV77" s="24"/>
      <c r="AW77" s="24"/>
      <c r="AX77" s="24"/>
    </row>
    <row r="78" spans="2:50" s="1" customFormat="1" ht="15.75" customHeight="1" thickBot="1">
      <c r="B78" s="60" t="s">
        <v>189</v>
      </c>
      <c r="C78" s="61"/>
      <c r="D78" s="62"/>
      <c r="E78" s="62"/>
      <c r="F78" s="62"/>
      <c r="G78" s="62"/>
      <c r="H78" s="62"/>
      <c r="I78" s="62"/>
      <c r="J78" s="62"/>
      <c r="K78" s="62"/>
      <c r="L78" s="62"/>
      <c r="M78" s="63"/>
      <c r="N78" s="62"/>
      <c r="O78" s="64"/>
      <c r="P78" s="62"/>
      <c r="Q78" s="62"/>
      <c r="R78" s="62"/>
      <c r="S78" s="727" t="s">
        <v>180</v>
      </c>
      <c r="T78" s="543"/>
      <c r="U78" s="542" t="s">
        <v>179</v>
      </c>
      <c r="V78" s="613"/>
      <c r="W78" s="542" t="s">
        <v>180</v>
      </c>
      <c r="X78" s="613"/>
      <c r="Y78" s="543" t="s">
        <v>48</v>
      </c>
      <c r="Z78" s="543"/>
      <c r="AA78" s="543"/>
      <c r="AB78" s="727" t="s">
        <v>193</v>
      </c>
      <c r="AC78" s="543"/>
      <c r="AD78" s="542" t="s">
        <v>193</v>
      </c>
      <c r="AE78" s="613"/>
      <c r="AF78" s="1241" t="s">
        <v>195</v>
      </c>
      <c r="AG78" s="1242"/>
      <c r="AH78" s="1226" t="s">
        <v>69</v>
      </c>
      <c r="AI78" s="1227"/>
      <c r="AJ78" s="1228"/>
      <c r="AK78" s="1226" t="s">
        <v>80</v>
      </c>
      <c r="AL78" s="1227"/>
      <c r="AM78" s="1228"/>
      <c r="AN78" s="38"/>
      <c r="AO78" s="38"/>
      <c r="AP78" s="38"/>
      <c r="AQ78" s="38"/>
      <c r="AR78" s="39"/>
      <c r="AS78" s="24"/>
      <c r="AT78" s="24"/>
      <c r="AU78" s="24"/>
      <c r="AV78" s="24"/>
      <c r="AW78" s="24"/>
      <c r="AX78" s="24"/>
    </row>
    <row r="79" spans="2:50"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77"/>
      <c r="V79" s="1277"/>
      <c r="W79" s="853"/>
      <c r="X79" s="853"/>
      <c r="Y79" s="1278"/>
      <c r="Z79" s="1278"/>
      <c r="AA79" s="1281"/>
      <c r="AB79" s="847"/>
      <c r="AC79" s="848"/>
      <c r="AD79" s="1258"/>
      <c r="AE79" s="1259"/>
      <c r="AF79" s="1282"/>
      <c r="AG79" s="1283"/>
      <c r="AH79" s="1229">
        <f>IF(AND(NOT(C79=""),NOT(P79="")),S79*U79*W79*Y79*AF79,"")</f>
      </c>
      <c r="AI79" s="1253"/>
      <c r="AJ79" s="1254"/>
      <c r="AK79" s="1229">
        <f>IF(AH79="","",AH79*3600/10^6)</f>
      </c>
      <c r="AL79" s="1253"/>
      <c r="AM79" s="1254"/>
      <c r="AN79" s="206" t="s">
        <v>346</v>
      </c>
      <c r="AO79" s="206"/>
      <c r="AP79" s="206"/>
      <c r="AQ79" s="24"/>
      <c r="AR79" s="33"/>
      <c r="AS79" s="24"/>
      <c r="AT79" s="24"/>
      <c r="AU79" s="24"/>
      <c r="AV79" s="24"/>
      <c r="AW79" s="24"/>
      <c r="AX79" s="24"/>
    </row>
    <row r="80" spans="2:50"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1275"/>
      <c r="V80" s="1275"/>
      <c r="W80" s="526"/>
      <c r="X80" s="526"/>
      <c r="Y80" s="1273"/>
      <c r="Z80" s="1273"/>
      <c r="AA80" s="1280"/>
      <c r="AB80" s="838"/>
      <c r="AC80" s="500"/>
      <c r="AD80" s="1243"/>
      <c r="AE80" s="1244"/>
      <c r="AF80" s="1262"/>
      <c r="AG80" s="1263"/>
      <c r="AH80" s="1195">
        <f aca="true" t="shared" si="3" ref="AH80:AH98">IF(AND(NOT(C80=""),NOT(P80="")),S80*U80*W80*Y80*AF80,"")</f>
      </c>
      <c r="AI80" s="1201"/>
      <c r="AJ80" s="1202"/>
      <c r="AK80" s="1195">
        <f aca="true" t="shared" si="4" ref="AK80:AK98">IF(AH80="","",AH80*3600/10^6)</f>
      </c>
      <c r="AL80" s="1201"/>
      <c r="AM80" s="1202"/>
      <c r="AN80" s="1232" t="s">
        <v>243</v>
      </c>
      <c r="AO80" s="795"/>
      <c r="AP80" s="795"/>
      <c r="AQ80" s="795"/>
      <c r="AR80" s="796"/>
      <c r="AS80" s="24"/>
      <c r="AT80" s="24"/>
      <c r="AU80" s="24"/>
      <c r="AV80" s="24"/>
      <c r="AW80" s="24"/>
      <c r="AX80" s="24"/>
    </row>
    <row r="81" spans="2:50" s="1" customFormat="1" ht="15.75" customHeight="1">
      <c r="B81" s="95">
        <f aca="true" t="shared" si="5" ref="B81:B98">B80+1</f>
        <v>3</v>
      </c>
      <c r="C81" s="495"/>
      <c r="D81" s="545"/>
      <c r="E81" s="545"/>
      <c r="F81" s="545"/>
      <c r="G81" s="545"/>
      <c r="H81" s="545"/>
      <c r="I81" s="545"/>
      <c r="J81" s="545"/>
      <c r="K81" s="545"/>
      <c r="L81" s="546"/>
      <c r="M81" s="603"/>
      <c r="N81" s="1271"/>
      <c r="O81" s="1272"/>
      <c r="P81" s="603"/>
      <c r="Q81" s="1271"/>
      <c r="R81" s="1272"/>
      <c r="S81" s="525"/>
      <c r="T81" s="526"/>
      <c r="U81" s="1275"/>
      <c r="V81" s="1275"/>
      <c r="W81" s="526"/>
      <c r="X81" s="526"/>
      <c r="Y81" s="1273"/>
      <c r="Z81" s="1273"/>
      <c r="AA81" s="1274"/>
      <c r="AB81" s="499"/>
      <c r="AC81" s="500"/>
      <c r="AD81" s="1243"/>
      <c r="AE81" s="1244"/>
      <c r="AF81" s="1262"/>
      <c r="AG81" s="1263"/>
      <c r="AH81" s="1195">
        <f t="shared" si="3"/>
      </c>
      <c r="AI81" s="1201"/>
      <c r="AJ81" s="1202"/>
      <c r="AK81" s="1195">
        <f t="shared" si="4"/>
      </c>
      <c r="AL81" s="1201"/>
      <c r="AM81" s="1202"/>
      <c r="AN81" s="1233"/>
      <c r="AO81" s="795"/>
      <c r="AP81" s="795"/>
      <c r="AQ81" s="795"/>
      <c r="AR81" s="796"/>
      <c r="AS81" s="24"/>
      <c r="AT81" s="24"/>
      <c r="AU81" s="24"/>
      <c r="AV81" s="24"/>
      <c r="AW81" s="24"/>
      <c r="AX81" s="24"/>
    </row>
    <row r="82" spans="2:50" ht="15.75" customHeight="1">
      <c r="B82" s="95">
        <f t="shared" si="5"/>
        <v>4</v>
      </c>
      <c r="C82" s="495"/>
      <c r="D82" s="545"/>
      <c r="E82" s="545"/>
      <c r="F82" s="545"/>
      <c r="G82" s="545"/>
      <c r="H82" s="545"/>
      <c r="I82" s="545"/>
      <c r="J82" s="545"/>
      <c r="K82" s="545"/>
      <c r="L82" s="546"/>
      <c r="M82" s="603"/>
      <c r="N82" s="1271"/>
      <c r="O82" s="1272"/>
      <c r="P82" s="603"/>
      <c r="Q82" s="1271"/>
      <c r="R82" s="1272"/>
      <c r="S82" s="525"/>
      <c r="T82" s="526"/>
      <c r="U82" s="1275"/>
      <c r="V82" s="1275"/>
      <c r="W82" s="526"/>
      <c r="X82" s="526"/>
      <c r="Y82" s="1273"/>
      <c r="Z82" s="1273"/>
      <c r="AA82" s="1274"/>
      <c r="AB82" s="499"/>
      <c r="AC82" s="500"/>
      <c r="AD82" s="1243"/>
      <c r="AE82" s="1244"/>
      <c r="AF82" s="1262"/>
      <c r="AG82" s="1263"/>
      <c r="AH82" s="1195">
        <f t="shared" si="3"/>
      </c>
      <c r="AI82" s="1201"/>
      <c r="AJ82" s="1202"/>
      <c r="AK82" s="1195">
        <f t="shared" si="4"/>
      </c>
      <c r="AL82" s="1201"/>
      <c r="AM82" s="1202"/>
      <c r="AN82" s="1193" t="s">
        <v>348</v>
      </c>
      <c r="AO82" s="963"/>
      <c r="AP82" s="963"/>
      <c r="AQ82" s="963"/>
      <c r="AR82" s="1194"/>
      <c r="AS82" s="267"/>
      <c r="AT82" s="5"/>
      <c r="AU82" s="5"/>
      <c r="AV82" s="5"/>
      <c r="AW82" s="5"/>
      <c r="AX82" s="5"/>
    </row>
    <row r="83" spans="2:50" ht="15.75" customHeight="1">
      <c r="B83" s="95">
        <f t="shared" si="5"/>
        <v>5</v>
      </c>
      <c r="C83" s="495"/>
      <c r="D83" s="545"/>
      <c r="E83" s="545"/>
      <c r="F83" s="545"/>
      <c r="G83" s="545"/>
      <c r="H83" s="545"/>
      <c r="I83" s="545"/>
      <c r="J83" s="545"/>
      <c r="K83" s="545"/>
      <c r="L83" s="546"/>
      <c r="M83" s="603"/>
      <c r="N83" s="1271"/>
      <c r="O83" s="1272"/>
      <c r="P83" s="603"/>
      <c r="Q83" s="1271"/>
      <c r="R83" s="1272"/>
      <c r="S83" s="525"/>
      <c r="T83" s="526"/>
      <c r="U83" s="1275"/>
      <c r="V83" s="1275"/>
      <c r="W83" s="526"/>
      <c r="X83" s="526"/>
      <c r="Y83" s="1273"/>
      <c r="Z83" s="1273"/>
      <c r="AA83" s="1274"/>
      <c r="AB83" s="499"/>
      <c r="AC83" s="500"/>
      <c r="AD83" s="1243"/>
      <c r="AE83" s="1244"/>
      <c r="AF83" s="1262"/>
      <c r="AG83" s="1263"/>
      <c r="AH83" s="1195">
        <f t="shared" si="3"/>
      </c>
      <c r="AI83" s="1201"/>
      <c r="AJ83" s="1202"/>
      <c r="AK83" s="1195">
        <f t="shared" si="4"/>
      </c>
      <c r="AL83" s="1201"/>
      <c r="AM83" s="1202"/>
      <c r="AN83" s="1193"/>
      <c r="AO83" s="963"/>
      <c r="AP83" s="963"/>
      <c r="AQ83" s="963"/>
      <c r="AR83" s="1194"/>
      <c r="AS83" s="267"/>
      <c r="AT83" s="5"/>
      <c r="AU83" s="5"/>
      <c r="AV83" s="5"/>
      <c r="AW83" s="5"/>
      <c r="AX83" s="5"/>
    </row>
    <row r="84" spans="2:50" ht="15.75" customHeight="1">
      <c r="B84" s="95">
        <f t="shared" si="5"/>
        <v>6</v>
      </c>
      <c r="C84" s="495"/>
      <c r="D84" s="545"/>
      <c r="E84" s="545"/>
      <c r="F84" s="545"/>
      <c r="G84" s="545"/>
      <c r="H84" s="545"/>
      <c r="I84" s="545"/>
      <c r="J84" s="545"/>
      <c r="K84" s="545"/>
      <c r="L84" s="546"/>
      <c r="M84" s="603"/>
      <c r="N84" s="1271"/>
      <c r="O84" s="1272"/>
      <c r="P84" s="603"/>
      <c r="Q84" s="1271"/>
      <c r="R84" s="1272"/>
      <c r="S84" s="525"/>
      <c r="T84" s="526"/>
      <c r="U84" s="1275"/>
      <c r="V84" s="1275"/>
      <c r="W84" s="526"/>
      <c r="X84" s="526"/>
      <c r="Y84" s="1273"/>
      <c r="Z84" s="1273"/>
      <c r="AA84" s="1274"/>
      <c r="AB84" s="499"/>
      <c r="AC84" s="500"/>
      <c r="AD84" s="1243"/>
      <c r="AE84" s="1244"/>
      <c r="AF84" s="1262"/>
      <c r="AG84" s="1263"/>
      <c r="AH84" s="1195">
        <f t="shared" si="3"/>
      </c>
      <c r="AI84" s="1201"/>
      <c r="AJ84" s="1202"/>
      <c r="AK84" s="1195">
        <f t="shared" si="4"/>
      </c>
      <c r="AL84" s="1201"/>
      <c r="AM84" s="1202"/>
      <c r="AN84" s="1193"/>
      <c r="AO84" s="963"/>
      <c r="AP84" s="963"/>
      <c r="AQ84" s="963"/>
      <c r="AR84" s="1194"/>
      <c r="AS84" s="267"/>
      <c r="AT84" s="5"/>
      <c r="AU84" s="5"/>
      <c r="AV84" s="5"/>
      <c r="AW84" s="5"/>
      <c r="AX84" s="5"/>
    </row>
    <row r="85" spans="2:50" ht="15.75" customHeight="1">
      <c r="B85" s="95">
        <f t="shared" si="5"/>
        <v>7</v>
      </c>
      <c r="C85" s="495"/>
      <c r="D85" s="545"/>
      <c r="E85" s="545"/>
      <c r="F85" s="545"/>
      <c r="G85" s="545"/>
      <c r="H85" s="545"/>
      <c r="I85" s="545"/>
      <c r="J85" s="545"/>
      <c r="K85" s="545"/>
      <c r="L85" s="546"/>
      <c r="M85" s="603"/>
      <c r="N85" s="1271"/>
      <c r="O85" s="1272"/>
      <c r="P85" s="603"/>
      <c r="Q85" s="1271"/>
      <c r="R85" s="1272"/>
      <c r="S85" s="525"/>
      <c r="T85" s="526"/>
      <c r="U85" s="1275"/>
      <c r="V85" s="1275"/>
      <c r="W85" s="526"/>
      <c r="X85" s="526"/>
      <c r="Y85" s="1273"/>
      <c r="Z85" s="1273"/>
      <c r="AA85" s="1274"/>
      <c r="AB85" s="499"/>
      <c r="AC85" s="500"/>
      <c r="AD85" s="1243"/>
      <c r="AE85" s="1244"/>
      <c r="AF85" s="1262"/>
      <c r="AG85" s="1263"/>
      <c r="AH85" s="1195">
        <f t="shared" si="3"/>
      </c>
      <c r="AI85" s="1201"/>
      <c r="AJ85" s="1202"/>
      <c r="AK85" s="1195">
        <f t="shared" si="4"/>
      </c>
      <c r="AL85" s="1201"/>
      <c r="AM85" s="1202"/>
      <c r="AN85" s="1193"/>
      <c r="AO85" s="963"/>
      <c r="AP85" s="963"/>
      <c r="AQ85" s="963"/>
      <c r="AR85" s="1194"/>
      <c r="AS85" s="267"/>
      <c r="AT85" s="5"/>
      <c r="AU85" s="5"/>
      <c r="AV85" s="5"/>
      <c r="AW85" s="5"/>
      <c r="AX85" s="5"/>
    </row>
    <row r="86" spans="2:50" ht="15.75" customHeight="1">
      <c r="B86" s="95">
        <f t="shared" si="5"/>
        <v>8</v>
      </c>
      <c r="C86" s="495"/>
      <c r="D86" s="545"/>
      <c r="E86" s="545"/>
      <c r="F86" s="545"/>
      <c r="G86" s="545"/>
      <c r="H86" s="545"/>
      <c r="I86" s="545"/>
      <c r="J86" s="545"/>
      <c r="K86" s="545"/>
      <c r="L86" s="546"/>
      <c r="M86" s="603"/>
      <c r="N86" s="1271"/>
      <c r="O86" s="1272"/>
      <c r="P86" s="603"/>
      <c r="Q86" s="1271"/>
      <c r="R86" s="1272"/>
      <c r="S86" s="525"/>
      <c r="T86" s="526"/>
      <c r="U86" s="1275"/>
      <c r="V86" s="1275"/>
      <c r="W86" s="526"/>
      <c r="X86" s="526"/>
      <c r="Y86" s="1273"/>
      <c r="Z86" s="1273"/>
      <c r="AA86" s="1274"/>
      <c r="AB86" s="499"/>
      <c r="AC86" s="500"/>
      <c r="AD86" s="1243"/>
      <c r="AE86" s="1244"/>
      <c r="AF86" s="1262"/>
      <c r="AG86" s="1263"/>
      <c r="AH86" s="1195">
        <f t="shared" si="3"/>
      </c>
      <c r="AI86" s="1201"/>
      <c r="AJ86" s="1202"/>
      <c r="AK86" s="1195">
        <f t="shared" si="4"/>
      </c>
      <c r="AL86" s="1201"/>
      <c r="AM86" s="1202"/>
      <c r="AN86" s="1193"/>
      <c r="AO86" s="963"/>
      <c r="AP86" s="963"/>
      <c r="AQ86" s="963"/>
      <c r="AR86" s="1194"/>
      <c r="AS86" s="267"/>
      <c r="AT86" s="5"/>
      <c r="AU86" s="5"/>
      <c r="AV86" s="5"/>
      <c r="AW86" s="5"/>
      <c r="AX86" s="5"/>
    </row>
    <row r="87" spans="2:50" ht="15.75" customHeight="1">
      <c r="B87" s="95">
        <f t="shared" si="5"/>
        <v>9</v>
      </c>
      <c r="C87" s="495"/>
      <c r="D87" s="545"/>
      <c r="E87" s="545"/>
      <c r="F87" s="545"/>
      <c r="G87" s="545"/>
      <c r="H87" s="545"/>
      <c r="I87" s="545"/>
      <c r="J87" s="545"/>
      <c r="K87" s="545"/>
      <c r="L87" s="546"/>
      <c r="M87" s="603"/>
      <c r="N87" s="1271"/>
      <c r="O87" s="1272"/>
      <c r="P87" s="603"/>
      <c r="Q87" s="1271"/>
      <c r="R87" s="1272"/>
      <c r="S87" s="525"/>
      <c r="T87" s="526"/>
      <c r="U87" s="1275"/>
      <c r="V87" s="1275"/>
      <c r="W87" s="526"/>
      <c r="X87" s="526"/>
      <c r="Y87" s="1273"/>
      <c r="Z87" s="1273"/>
      <c r="AA87" s="1274"/>
      <c r="AB87" s="499"/>
      <c r="AC87" s="500"/>
      <c r="AD87" s="1243"/>
      <c r="AE87" s="1244"/>
      <c r="AF87" s="1262"/>
      <c r="AG87" s="1263"/>
      <c r="AH87" s="1195">
        <f t="shared" si="3"/>
      </c>
      <c r="AI87" s="1201"/>
      <c r="AJ87" s="1202"/>
      <c r="AK87" s="1195">
        <f t="shared" si="4"/>
      </c>
      <c r="AL87" s="1201"/>
      <c r="AM87" s="1202"/>
      <c r="AN87" s="1193"/>
      <c r="AO87" s="963"/>
      <c r="AP87" s="963"/>
      <c r="AQ87" s="963"/>
      <c r="AR87" s="1194"/>
      <c r="AS87" s="267"/>
      <c r="AT87" s="5"/>
      <c r="AU87" s="5"/>
      <c r="AV87" s="5"/>
      <c r="AW87" s="5"/>
      <c r="AX87" s="5"/>
    </row>
    <row r="88" spans="2:50" ht="15.75" customHeight="1">
      <c r="B88" s="95">
        <f t="shared" si="5"/>
        <v>10</v>
      </c>
      <c r="C88" s="495"/>
      <c r="D88" s="545"/>
      <c r="E88" s="545"/>
      <c r="F88" s="545"/>
      <c r="G88" s="545"/>
      <c r="H88" s="545"/>
      <c r="I88" s="545"/>
      <c r="J88" s="545"/>
      <c r="K88" s="545"/>
      <c r="L88" s="546"/>
      <c r="M88" s="603"/>
      <c r="N88" s="1271"/>
      <c r="O88" s="1272"/>
      <c r="P88" s="603"/>
      <c r="Q88" s="1271"/>
      <c r="R88" s="1272"/>
      <c r="S88" s="525"/>
      <c r="T88" s="526"/>
      <c r="U88" s="1275"/>
      <c r="V88" s="1275"/>
      <c r="W88" s="526"/>
      <c r="X88" s="526"/>
      <c r="Y88" s="1273"/>
      <c r="Z88" s="1273"/>
      <c r="AA88" s="1274"/>
      <c r="AB88" s="499"/>
      <c r="AC88" s="500"/>
      <c r="AD88" s="1243"/>
      <c r="AE88" s="1244"/>
      <c r="AF88" s="1262"/>
      <c r="AG88" s="1263"/>
      <c r="AH88" s="1195">
        <f t="shared" si="3"/>
      </c>
      <c r="AI88" s="1201"/>
      <c r="AJ88" s="1202"/>
      <c r="AK88" s="1195">
        <f t="shared" si="4"/>
      </c>
      <c r="AL88" s="1201"/>
      <c r="AM88" s="1202"/>
      <c r="AN88" s="1193"/>
      <c r="AO88" s="963"/>
      <c r="AP88" s="963"/>
      <c r="AQ88" s="963"/>
      <c r="AR88" s="963"/>
      <c r="AS88" s="267"/>
      <c r="AT88" s="5"/>
      <c r="AU88" s="5"/>
      <c r="AV88" s="5"/>
      <c r="AW88" s="5"/>
      <c r="AX88" s="5"/>
    </row>
    <row r="89" spans="2:50" ht="15.75" customHeight="1">
      <c r="B89" s="95">
        <f t="shared" si="5"/>
        <v>11</v>
      </c>
      <c r="C89" s="495"/>
      <c r="D89" s="545"/>
      <c r="E89" s="545"/>
      <c r="F89" s="545"/>
      <c r="G89" s="545"/>
      <c r="H89" s="545"/>
      <c r="I89" s="545"/>
      <c r="J89" s="545"/>
      <c r="K89" s="545"/>
      <c r="L89" s="546"/>
      <c r="M89" s="603"/>
      <c r="N89" s="1271"/>
      <c r="O89" s="1272"/>
      <c r="P89" s="603"/>
      <c r="Q89" s="1271"/>
      <c r="R89" s="1272"/>
      <c r="S89" s="525"/>
      <c r="T89" s="526"/>
      <c r="U89" s="1275"/>
      <c r="V89" s="1275"/>
      <c r="W89" s="526"/>
      <c r="X89" s="526"/>
      <c r="Y89" s="1273"/>
      <c r="Z89" s="1273"/>
      <c r="AA89" s="1274"/>
      <c r="AB89" s="499"/>
      <c r="AC89" s="500"/>
      <c r="AD89" s="1243"/>
      <c r="AE89" s="1244"/>
      <c r="AF89" s="1262"/>
      <c r="AG89" s="1263"/>
      <c r="AH89" s="1195">
        <f t="shared" si="3"/>
      </c>
      <c r="AI89" s="1201"/>
      <c r="AJ89" s="1202"/>
      <c r="AK89" s="1195">
        <f t="shared" si="4"/>
      </c>
      <c r="AL89" s="1201"/>
      <c r="AM89" s="1202"/>
      <c r="AN89" s="1193"/>
      <c r="AO89" s="963"/>
      <c r="AP89" s="963"/>
      <c r="AQ89" s="963"/>
      <c r="AR89" s="963"/>
      <c r="AS89" s="267"/>
      <c r="AT89" s="5"/>
      <c r="AU89" s="5"/>
      <c r="AV89" s="5"/>
      <c r="AW89" s="5"/>
      <c r="AX89" s="5"/>
    </row>
    <row r="90" spans="2:50" ht="15.75" customHeight="1">
      <c r="B90" s="95">
        <f t="shared" si="5"/>
        <v>12</v>
      </c>
      <c r="C90" s="495"/>
      <c r="D90" s="545"/>
      <c r="E90" s="545"/>
      <c r="F90" s="545"/>
      <c r="G90" s="545"/>
      <c r="H90" s="545"/>
      <c r="I90" s="545"/>
      <c r="J90" s="545"/>
      <c r="K90" s="545"/>
      <c r="L90" s="546"/>
      <c r="M90" s="603"/>
      <c r="N90" s="1271"/>
      <c r="O90" s="1272"/>
      <c r="P90" s="603"/>
      <c r="Q90" s="1271"/>
      <c r="R90" s="1272"/>
      <c r="S90" s="525"/>
      <c r="T90" s="526"/>
      <c r="U90" s="1275"/>
      <c r="V90" s="1275"/>
      <c r="W90" s="526"/>
      <c r="X90" s="526"/>
      <c r="Y90" s="1273"/>
      <c r="Z90" s="1273"/>
      <c r="AA90" s="1274"/>
      <c r="AB90" s="499"/>
      <c r="AC90" s="500"/>
      <c r="AD90" s="1243"/>
      <c r="AE90" s="1244"/>
      <c r="AF90" s="1262"/>
      <c r="AG90" s="1263"/>
      <c r="AH90" s="1195">
        <f t="shared" si="3"/>
      </c>
      <c r="AI90" s="1201"/>
      <c r="AJ90" s="1202"/>
      <c r="AK90" s="1195">
        <f t="shared" si="4"/>
      </c>
      <c r="AL90" s="1201"/>
      <c r="AM90" s="1202"/>
      <c r="AN90" s="1193"/>
      <c r="AO90" s="963"/>
      <c r="AP90" s="963"/>
      <c r="AQ90" s="963"/>
      <c r="AR90" s="963"/>
      <c r="AS90" s="4"/>
      <c r="AT90" s="5"/>
      <c r="AU90" s="5"/>
      <c r="AV90" s="5"/>
      <c r="AW90" s="5"/>
      <c r="AX90" s="5"/>
    </row>
    <row r="91" spans="2:50" ht="15.75" customHeight="1">
      <c r="B91" s="95">
        <f t="shared" si="5"/>
        <v>13</v>
      </c>
      <c r="C91" s="495"/>
      <c r="D91" s="545"/>
      <c r="E91" s="545"/>
      <c r="F91" s="545"/>
      <c r="G91" s="545"/>
      <c r="H91" s="545"/>
      <c r="I91" s="545"/>
      <c r="J91" s="545"/>
      <c r="K91" s="545"/>
      <c r="L91" s="546"/>
      <c r="M91" s="603"/>
      <c r="N91" s="1271"/>
      <c r="O91" s="1272"/>
      <c r="P91" s="603"/>
      <c r="Q91" s="1271"/>
      <c r="R91" s="1272"/>
      <c r="S91" s="525"/>
      <c r="T91" s="526"/>
      <c r="U91" s="1275"/>
      <c r="V91" s="1275"/>
      <c r="W91" s="526"/>
      <c r="X91" s="526"/>
      <c r="Y91" s="1273"/>
      <c r="Z91" s="1273"/>
      <c r="AA91" s="1274"/>
      <c r="AB91" s="499"/>
      <c r="AC91" s="500"/>
      <c r="AD91" s="1243"/>
      <c r="AE91" s="1244"/>
      <c r="AF91" s="1262"/>
      <c r="AG91" s="1263"/>
      <c r="AH91" s="1195">
        <f t="shared" si="3"/>
      </c>
      <c r="AI91" s="1201"/>
      <c r="AJ91" s="1202"/>
      <c r="AK91" s="1195">
        <f t="shared" si="4"/>
      </c>
      <c r="AL91" s="1201"/>
      <c r="AM91" s="1202"/>
      <c r="AN91" s="1088" t="s">
        <v>396</v>
      </c>
      <c r="AO91" s="1062"/>
      <c r="AP91" s="1062"/>
      <c r="AQ91" s="1062"/>
      <c r="AR91" s="1062"/>
      <c r="AS91" s="264"/>
      <c r="AT91" s="266"/>
      <c r="AU91" s="5"/>
      <c r="AV91" s="5"/>
      <c r="AW91" s="5"/>
      <c r="AX91" s="5"/>
    </row>
    <row r="92" spans="2:50" ht="15.75" customHeight="1">
      <c r="B92" s="95">
        <f t="shared" si="5"/>
        <v>14</v>
      </c>
      <c r="C92" s="495"/>
      <c r="D92" s="545"/>
      <c r="E92" s="545"/>
      <c r="F92" s="545"/>
      <c r="G92" s="545"/>
      <c r="H92" s="545"/>
      <c r="I92" s="545"/>
      <c r="J92" s="545"/>
      <c r="K92" s="545"/>
      <c r="L92" s="546"/>
      <c r="M92" s="603"/>
      <c r="N92" s="1271"/>
      <c r="O92" s="1272"/>
      <c r="P92" s="603"/>
      <c r="Q92" s="1271"/>
      <c r="R92" s="1272"/>
      <c r="S92" s="525"/>
      <c r="T92" s="526"/>
      <c r="U92" s="1275"/>
      <c r="V92" s="1275"/>
      <c r="W92" s="526"/>
      <c r="X92" s="526"/>
      <c r="Y92" s="1273"/>
      <c r="Z92" s="1273"/>
      <c r="AA92" s="1274"/>
      <c r="AB92" s="499"/>
      <c r="AC92" s="500"/>
      <c r="AD92" s="1243"/>
      <c r="AE92" s="1244"/>
      <c r="AF92" s="1262"/>
      <c r="AG92" s="1263"/>
      <c r="AH92" s="1195">
        <f t="shared" si="3"/>
      </c>
      <c r="AI92" s="1201"/>
      <c r="AJ92" s="1202"/>
      <c r="AK92" s="1195">
        <f t="shared" si="4"/>
      </c>
      <c r="AL92" s="1201"/>
      <c r="AM92" s="1202"/>
      <c r="AN92" s="1061"/>
      <c r="AO92" s="1062"/>
      <c r="AP92" s="1062"/>
      <c r="AQ92" s="1062"/>
      <c r="AR92" s="1062"/>
      <c r="AS92" s="264"/>
      <c r="AT92" s="266"/>
      <c r="AU92" s="5"/>
      <c r="AV92" s="5"/>
      <c r="AW92" s="5"/>
      <c r="AX92" s="5"/>
    </row>
    <row r="93" spans="2:50" ht="15.75" customHeight="1">
      <c r="B93" s="95">
        <f t="shared" si="5"/>
        <v>15</v>
      </c>
      <c r="C93" s="495"/>
      <c r="D93" s="545"/>
      <c r="E93" s="545"/>
      <c r="F93" s="545"/>
      <c r="G93" s="545"/>
      <c r="H93" s="545"/>
      <c r="I93" s="545"/>
      <c r="J93" s="545"/>
      <c r="K93" s="545"/>
      <c r="L93" s="546"/>
      <c r="M93" s="603"/>
      <c r="N93" s="1271"/>
      <c r="O93" s="1272"/>
      <c r="P93" s="603"/>
      <c r="Q93" s="1271"/>
      <c r="R93" s="1272"/>
      <c r="S93" s="525"/>
      <c r="T93" s="526"/>
      <c r="U93" s="1275"/>
      <c r="V93" s="1275"/>
      <c r="W93" s="526"/>
      <c r="X93" s="526"/>
      <c r="Y93" s="1273"/>
      <c r="Z93" s="1273"/>
      <c r="AA93" s="1274"/>
      <c r="AB93" s="499"/>
      <c r="AC93" s="500"/>
      <c r="AD93" s="1243"/>
      <c r="AE93" s="1244"/>
      <c r="AF93" s="1262"/>
      <c r="AG93" s="1263"/>
      <c r="AH93" s="1195">
        <f t="shared" si="3"/>
      </c>
      <c r="AI93" s="1201"/>
      <c r="AJ93" s="1202"/>
      <c r="AK93" s="1195">
        <f t="shared" si="4"/>
      </c>
      <c r="AL93" s="1201"/>
      <c r="AM93" s="1202"/>
      <c r="AN93" s="1061"/>
      <c r="AO93" s="1062"/>
      <c r="AP93" s="1062"/>
      <c r="AQ93" s="1062"/>
      <c r="AR93" s="1062"/>
      <c r="AS93" s="264"/>
      <c r="AT93" s="266"/>
      <c r="AU93" s="5"/>
      <c r="AV93" s="5"/>
      <c r="AW93" s="5"/>
      <c r="AX93" s="5"/>
    </row>
    <row r="94" spans="2:50" ht="15.75" customHeight="1">
      <c r="B94" s="95">
        <f t="shared" si="5"/>
        <v>16</v>
      </c>
      <c r="C94" s="495"/>
      <c r="D94" s="545"/>
      <c r="E94" s="545"/>
      <c r="F94" s="545"/>
      <c r="G94" s="545"/>
      <c r="H94" s="545"/>
      <c r="I94" s="545"/>
      <c r="J94" s="545"/>
      <c r="K94" s="545"/>
      <c r="L94" s="546"/>
      <c r="M94" s="603"/>
      <c r="N94" s="1271"/>
      <c r="O94" s="1272"/>
      <c r="P94" s="603"/>
      <c r="Q94" s="1271"/>
      <c r="R94" s="1272"/>
      <c r="S94" s="525"/>
      <c r="T94" s="526"/>
      <c r="U94" s="1275"/>
      <c r="V94" s="1275"/>
      <c r="W94" s="526"/>
      <c r="X94" s="526"/>
      <c r="Y94" s="1273"/>
      <c r="Z94" s="1273"/>
      <c r="AA94" s="1274"/>
      <c r="AB94" s="499"/>
      <c r="AC94" s="500"/>
      <c r="AD94" s="1243"/>
      <c r="AE94" s="1244"/>
      <c r="AF94" s="1262"/>
      <c r="AG94" s="1263"/>
      <c r="AH94" s="1195">
        <f t="shared" si="3"/>
      </c>
      <c r="AI94" s="1201"/>
      <c r="AJ94" s="1202"/>
      <c r="AK94" s="1195">
        <f t="shared" si="4"/>
      </c>
      <c r="AL94" s="1201"/>
      <c r="AM94" s="1202"/>
      <c r="AN94" s="1061"/>
      <c r="AO94" s="1062"/>
      <c r="AP94" s="1062"/>
      <c r="AQ94" s="1062"/>
      <c r="AR94" s="1062"/>
      <c r="AS94" s="264"/>
      <c r="AT94" s="266"/>
      <c r="AU94" s="5"/>
      <c r="AV94" s="5"/>
      <c r="AW94" s="5"/>
      <c r="AX94" s="5"/>
    </row>
    <row r="95" spans="2:50" ht="15.75" customHeight="1">
      <c r="B95" s="95">
        <f t="shared" si="5"/>
        <v>17</v>
      </c>
      <c r="C95" s="495"/>
      <c r="D95" s="545"/>
      <c r="E95" s="545"/>
      <c r="F95" s="545"/>
      <c r="G95" s="545"/>
      <c r="H95" s="545"/>
      <c r="I95" s="545"/>
      <c r="J95" s="545"/>
      <c r="K95" s="545"/>
      <c r="L95" s="546"/>
      <c r="M95" s="603"/>
      <c r="N95" s="1271"/>
      <c r="O95" s="1272"/>
      <c r="P95" s="603"/>
      <c r="Q95" s="1271"/>
      <c r="R95" s="1272"/>
      <c r="S95" s="525"/>
      <c r="T95" s="526"/>
      <c r="U95" s="1275"/>
      <c r="V95" s="1275"/>
      <c r="W95" s="526"/>
      <c r="X95" s="526"/>
      <c r="Y95" s="1273"/>
      <c r="Z95" s="1273"/>
      <c r="AA95" s="1274"/>
      <c r="AB95" s="499"/>
      <c r="AC95" s="500"/>
      <c r="AD95" s="1243"/>
      <c r="AE95" s="1244"/>
      <c r="AF95" s="1262"/>
      <c r="AG95" s="1263"/>
      <c r="AH95" s="1195">
        <f t="shared" si="3"/>
      </c>
      <c r="AI95" s="1201"/>
      <c r="AJ95" s="1202"/>
      <c r="AK95" s="1195">
        <f t="shared" si="4"/>
      </c>
      <c r="AL95" s="1201"/>
      <c r="AM95" s="1202"/>
      <c r="AN95" s="1061"/>
      <c r="AO95" s="1062"/>
      <c r="AP95" s="1062"/>
      <c r="AQ95" s="1062"/>
      <c r="AR95" s="1062"/>
      <c r="AS95" s="264"/>
      <c r="AT95" s="266"/>
      <c r="AU95" s="5"/>
      <c r="AV95" s="5"/>
      <c r="AW95" s="5"/>
      <c r="AX95" s="5"/>
    </row>
    <row r="96" spans="2:50" ht="15.75" customHeight="1">
      <c r="B96" s="95">
        <f t="shared" si="5"/>
        <v>18</v>
      </c>
      <c r="C96" s="495"/>
      <c r="D96" s="545"/>
      <c r="E96" s="545"/>
      <c r="F96" s="545"/>
      <c r="G96" s="545"/>
      <c r="H96" s="545"/>
      <c r="I96" s="545"/>
      <c r="J96" s="545"/>
      <c r="K96" s="545"/>
      <c r="L96" s="546"/>
      <c r="M96" s="603"/>
      <c r="N96" s="1271"/>
      <c r="O96" s="1272"/>
      <c r="P96" s="603"/>
      <c r="Q96" s="1271"/>
      <c r="R96" s="1272"/>
      <c r="S96" s="525"/>
      <c r="T96" s="526"/>
      <c r="U96" s="1275"/>
      <c r="V96" s="1275"/>
      <c r="W96" s="526"/>
      <c r="X96" s="526"/>
      <c r="Y96" s="1273"/>
      <c r="Z96" s="1273"/>
      <c r="AA96" s="1274"/>
      <c r="AB96" s="499"/>
      <c r="AC96" s="500"/>
      <c r="AD96" s="1243"/>
      <c r="AE96" s="1244"/>
      <c r="AF96" s="1262"/>
      <c r="AG96" s="1263"/>
      <c r="AH96" s="1195">
        <f t="shared" si="3"/>
      </c>
      <c r="AI96" s="1201"/>
      <c r="AJ96" s="1202"/>
      <c r="AK96" s="1195">
        <f t="shared" si="4"/>
      </c>
      <c r="AL96" s="1201"/>
      <c r="AM96" s="1202"/>
      <c r="AN96" s="1061"/>
      <c r="AO96" s="1062"/>
      <c r="AP96" s="1062"/>
      <c r="AQ96" s="1062"/>
      <c r="AR96" s="1062"/>
      <c r="AS96" s="264"/>
      <c r="AT96" s="266"/>
      <c r="AU96" s="5"/>
      <c r="AV96" s="5"/>
      <c r="AW96" s="5"/>
      <c r="AX96" s="5"/>
    </row>
    <row r="97" spans="2:50" ht="15.75" customHeight="1">
      <c r="B97" s="95">
        <f t="shared" si="5"/>
        <v>19</v>
      </c>
      <c r="C97" s="495"/>
      <c r="D97" s="545"/>
      <c r="E97" s="545"/>
      <c r="F97" s="545"/>
      <c r="G97" s="545"/>
      <c r="H97" s="545"/>
      <c r="I97" s="545"/>
      <c r="J97" s="545"/>
      <c r="K97" s="545"/>
      <c r="L97" s="546"/>
      <c r="M97" s="603"/>
      <c r="N97" s="1271"/>
      <c r="O97" s="1272"/>
      <c r="P97" s="603"/>
      <c r="Q97" s="1271"/>
      <c r="R97" s="1272"/>
      <c r="S97" s="525"/>
      <c r="T97" s="526"/>
      <c r="U97" s="1275"/>
      <c r="V97" s="1275"/>
      <c r="W97" s="526"/>
      <c r="X97" s="526"/>
      <c r="Y97" s="1273"/>
      <c r="Z97" s="1273"/>
      <c r="AA97" s="1274"/>
      <c r="AB97" s="499"/>
      <c r="AC97" s="500"/>
      <c r="AD97" s="1243"/>
      <c r="AE97" s="1244"/>
      <c r="AF97" s="1262"/>
      <c r="AG97" s="1263"/>
      <c r="AH97" s="1195">
        <f t="shared" si="3"/>
      </c>
      <c r="AI97" s="1201"/>
      <c r="AJ97" s="1202"/>
      <c r="AK97" s="1195">
        <f t="shared" si="4"/>
      </c>
      <c r="AL97" s="1201"/>
      <c r="AM97" s="1202"/>
      <c r="AN97" s="1061"/>
      <c r="AO97" s="1062"/>
      <c r="AP97" s="1062"/>
      <c r="AQ97" s="1062"/>
      <c r="AR97" s="1062"/>
      <c r="AS97" s="4"/>
      <c r="AT97" s="5"/>
      <c r="AU97" s="5"/>
      <c r="AV97" s="5"/>
      <c r="AW97" s="5"/>
      <c r="AX97" s="5"/>
    </row>
    <row r="98" spans="2:50" ht="15.75" customHeight="1" thickBot="1">
      <c r="B98" s="95">
        <f t="shared" si="5"/>
        <v>20</v>
      </c>
      <c r="C98" s="858"/>
      <c r="D98" s="859"/>
      <c r="E98" s="859"/>
      <c r="F98" s="859"/>
      <c r="G98" s="859"/>
      <c r="H98" s="859"/>
      <c r="I98" s="859"/>
      <c r="J98" s="859"/>
      <c r="K98" s="859"/>
      <c r="L98" s="860"/>
      <c r="M98" s="603"/>
      <c r="N98" s="1271"/>
      <c r="O98" s="1272"/>
      <c r="P98" s="603"/>
      <c r="Q98" s="1271"/>
      <c r="R98" s="1272"/>
      <c r="S98" s="525"/>
      <c r="T98" s="526"/>
      <c r="U98" s="1275"/>
      <c r="V98" s="1275"/>
      <c r="W98" s="526"/>
      <c r="X98" s="526"/>
      <c r="Y98" s="1273"/>
      <c r="Z98" s="1273"/>
      <c r="AA98" s="1274"/>
      <c r="AB98" s="499"/>
      <c r="AC98" s="500"/>
      <c r="AD98" s="1243"/>
      <c r="AE98" s="1244"/>
      <c r="AF98" s="1262"/>
      <c r="AG98" s="1263"/>
      <c r="AH98" s="1245">
        <f t="shared" si="3"/>
      </c>
      <c r="AI98" s="1260"/>
      <c r="AJ98" s="1261"/>
      <c r="AK98" s="1245">
        <f t="shared" si="4"/>
      </c>
      <c r="AL98" s="1260"/>
      <c r="AM98" s="1261"/>
      <c r="AN98" s="5"/>
      <c r="AO98" s="5"/>
      <c r="AP98" s="5"/>
      <c r="AQ98" s="5"/>
      <c r="AR98" s="5"/>
      <c r="AS98" s="4"/>
      <c r="AT98" s="5"/>
      <c r="AU98" s="5"/>
      <c r="AV98" s="5"/>
      <c r="AW98" s="5"/>
      <c r="AX98" s="5"/>
    </row>
    <row r="99" spans="2:50" ht="39.75" customHeight="1" thickBot="1">
      <c r="B99" s="220" t="s">
        <v>242</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55">
        <f>SUM(AH79:AJ98)</f>
        <v>0</v>
      </c>
      <c r="AI99" s="1256"/>
      <c r="AJ99" s="1257"/>
      <c r="AK99" s="1255">
        <f>SUM(AK79:AM98)</f>
        <v>0</v>
      </c>
      <c r="AL99" s="1256"/>
      <c r="AM99" s="1257"/>
      <c r="AN99" s="87"/>
      <c r="AO99" s="87"/>
      <c r="AP99" s="87"/>
      <c r="AQ99" s="87"/>
      <c r="AR99" s="87"/>
      <c r="AS99" s="4"/>
      <c r="AT99" s="5"/>
      <c r="AU99" s="5"/>
      <c r="AV99" s="5"/>
      <c r="AW99" s="5"/>
      <c r="AX99" s="5"/>
    </row>
  </sheetData>
  <sheetProtection/>
  <mergeCells count="510">
    <mergeCell ref="AA8:AO8"/>
    <mergeCell ref="C96:L96"/>
    <mergeCell ref="C97:L97"/>
    <mergeCell ref="C98:L98"/>
    <mergeCell ref="C92:L92"/>
    <mergeCell ref="C93:L93"/>
    <mergeCell ref="C94:L94"/>
    <mergeCell ref="C95:L95"/>
    <mergeCell ref="C88:L88"/>
    <mergeCell ref="C89:L89"/>
    <mergeCell ref="C90:L90"/>
    <mergeCell ref="C91:L91"/>
    <mergeCell ref="C84:L84"/>
    <mergeCell ref="C85:L85"/>
    <mergeCell ref="C86:L86"/>
    <mergeCell ref="C87:L87"/>
    <mergeCell ref="C80:L80"/>
    <mergeCell ref="C81:L81"/>
    <mergeCell ref="C82:L82"/>
    <mergeCell ref="C83:L83"/>
    <mergeCell ref="C79:L79"/>
    <mergeCell ref="S79:T79"/>
    <mergeCell ref="U79:V79"/>
    <mergeCell ref="W79:X79"/>
    <mergeCell ref="M79:O79"/>
    <mergeCell ref="P79:R79"/>
    <mergeCell ref="C69:L69"/>
    <mergeCell ref="C70:L70"/>
    <mergeCell ref="P74:R74"/>
    <mergeCell ref="S74:AA74"/>
    <mergeCell ref="S69:T69"/>
    <mergeCell ref="U69:V69"/>
    <mergeCell ref="W69:X69"/>
    <mergeCell ref="Y69:AA69"/>
    <mergeCell ref="S70:T70"/>
    <mergeCell ref="U70:V70"/>
    <mergeCell ref="C65:L65"/>
    <mergeCell ref="C66:L66"/>
    <mergeCell ref="C67:L67"/>
    <mergeCell ref="C68:L68"/>
    <mergeCell ref="C61:L61"/>
    <mergeCell ref="C62:L62"/>
    <mergeCell ref="C63:L63"/>
    <mergeCell ref="C64:L64"/>
    <mergeCell ref="C57:L57"/>
    <mergeCell ref="C58:L58"/>
    <mergeCell ref="C59:L59"/>
    <mergeCell ref="C60:L60"/>
    <mergeCell ref="C54:L54"/>
    <mergeCell ref="C55:L55"/>
    <mergeCell ref="C56:L56"/>
    <mergeCell ref="M55:O55"/>
    <mergeCell ref="M56:O56"/>
    <mergeCell ref="M54:O54"/>
    <mergeCell ref="F33:G33"/>
    <mergeCell ref="N29:O29"/>
    <mergeCell ref="P29:S29"/>
    <mergeCell ref="X29:AA29"/>
    <mergeCell ref="C51:L51"/>
    <mergeCell ref="C52:L52"/>
    <mergeCell ref="C53:L53"/>
    <mergeCell ref="M53:O53"/>
    <mergeCell ref="M51:O51"/>
    <mergeCell ref="AF96:AG96"/>
    <mergeCell ref="AF97:AG97"/>
    <mergeCell ref="AF98:AG98"/>
    <mergeCell ref="P21:S21"/>
    <mergeCell ref="X21:AA21"/>
    <mergeCell ref="AE21:AF21"/>
    <mergeCell ref="AG21:AJ21"/>
    <mergeCell ref="AE29:AF29"/>
    <mergeCell ref="P53:R53"/>
    <mergeCell ref="AF92:AG92"/>
    <mergeCell ref="AF93:AG93"/>
    <mergeCell ref="AF94:AG94"/>
    <mergeCell ref="AF95:AG95"/>
    <mergeCell ref="AF90:AG90"/>
    <mergeCell ref="AF86:AG86"/>
    <mergeCell ref="AF87:AG87"/>
    <mergeCell ref="AF91:AG91"/>
    <mergeCell ref="AB84:AC84"/>
    <mergeCell ref="AF85:AG85"/>
    <mergeCell ref="AF88:AG88"/>
    <mergeCell ref="AF89:AG89"/>
    <mergeCell ref="AB87:AC87"/>
    <mergeCell ref="AD87:AE87"/>
    <mergeCell ref="AB85:AC85"/>
    <mergeCell ref="AB76:AG76"/>
    <mergeCell ref="AB82:AC82"/>
    <mergeCell ref="AD82:AE82"/>
    <mergeCell ref="AF79:AG79"/>
    <mergeCell ref="AF80:AG80"/>
    <mergeCell ref="AB81:AC81"/>
    <mergeCell ref="AB78:AC78"/>
    <mergeCell ref="AD85:AE85"/>
    <mergeCell ref="AB83:AC83"/>
    <mergeCell ref="AD83:AE83"/>
    <mergeCell ref="S58:T58"/>
    <mergeCell ref="W59:X59"/>
    <mergeCell ref="Y59:AA59"/>
    <mergeCell ref="U58:V58"/>
    <mergeCell ref="AB80:AC80"/>
    <mergeCell ref="AD80:AE80"/>
    <mergeCell ref="AB77:AC77"/>
    <mergeCell ref="AB98:AC98"/>
    <mergeCell ref="AD98:AE98"/>
    <mergeCell ref="AB96:AC96"/>
    <mergeCell ref="AD96:AE96"/>
    <mergeCell ref="AB97:AC97"/>
    <mergeCell ref="AD97:AE97"/>
    <mergeCell ref="S96:T96"/>
    <mergeCell ref="U96:V96"/>
    <mergeCell ref="W96:X96"/>
    <mergeCell ref="Y96:AA96"/>
    <mergeCell ref="S97:T97"/>
    <mergeCell ref="U97:V97"/>
    <mergeCell ref="W97:X97"/>
    <mergeCell ref="Y97:AA97"/>
    <mergeCell ref="S98:T98"/>
    <mergeCell ref="U98:V98"/>
    <mergeCell ref="W98:X98"/>
    <mergeCell ref="Y98:AA98"/>
    <mergeCell ref="S94:T94"/>
    <mergeCell ref="U94:V94"/>
    <mergeCell ref="AB95:AC95"/>
    <mergeCell ref="AD95:AE95"/>
    <mergeCell ref="S95:T95"/>
    <mergeCell ref="U95:V95"/>
    <mergeCell ref="W95:X95"/>
    <mergeCell ref="Y95:AA95"/>
    <mergeCell ref="AB94:AC94"/>
    <mergeCell ref="AD94:AE94"/>
    <mergeCell ref="W94:X94"/>
    <mergeCell ref="Y94:AA94"/>
    <mergeCell ref="AB92:AC92"/>
    <mergeCell ref="AD92:AE92"/>
    <mergeCell ref="AB93:AC93"/>
    <mergeCell ref="AD93:AE93"/>
    <mergeCell ref="S93:T93"/>
    <mergeCell ref="U93:V93"/>
    <mergeCell ref="W93:X93"/>
    <mergeCell ref="Y93:AA93"/>
    <mergeCell ref="S92:T92"/>
    <mergeCell ref="U92:V92"/>
    <mergeCell ref="W92:X92"/>
    <mergeCell ref="Y92:AA92"/>
    <mergeCell ref="S90:T90"/>
    <mergeCell ref="U90:V90"/>
    <mergeCell ref="AB91:AC91"/>
    <mergeCell ref="AD91:AE91"/>
    <mergeCell ref="S91:T91"/>
    <mergeCell ref="U91:V91"/>
    <mergeCell ref="W91:X91"/>
    <mergeCell ref="Y91:AA91"/>
    <mergeCell ref="AB90:AC90"/>
    <mergeCell ref="AD90:AE90"/>
    <mergeCell ref="W90:X90"/>
    <mergeCell ref="Y90:AA90"/>
    <mergeCell ref="AB88:AC88"/>
    <mergeCell ref="AD88:AE88"/>
    <mergeCell ref="AD89:AE89"/>
    <mergeCell ref="AB89:AC89"/>
    <mergeCell ref="S89:T89"/>
    <mergeCell ref="U89:V89"/>
    <mergeCell ref="W89:X89"/>
    <mergeCell ref="Y89:AA89"/>
    <mergeCell ref="S88:T88"/>
    <mergeCell ref="U88:V88"/>
    <mergeCell ref="W88:X88"/>
    <mergeCell ref="Y88:AA88"/>
    <mergeCell ref="S86:T86"/>
    <mergeCell ref="U86:V86"/>
    <mergeCell ref="AB86:AC86"/>
    <mergeCell ref="AD86:AE86"/>
    <mergeCell ref="W86:X86"/>
    <mergeCell ref="Y86:AA86"/>
    <mergeCell ref="S87:T87"/>
    <mergeCell ref="U87:V87"/>
    <mergeCell ref="W87:X87"/>
    <mergeCell ref="Y87:AA87"/>
    <mergeCell ref="S85:T85"/>
    <mergeCell ref="U85:V85"/>
    <mergeCell ref="W85:X85"/>
    <mergeCell ref="Y85:AA85"/>
    <mergeCell ref="S84:T84"/>
    <mergeCell ref="U84:V84"/>
    <mergeCell ref="W84:X84"/>
    <mergeCell ref="Y84:AA84"/>
    <mergeCell ref="S83:T83"/>
    <mergeCell ref="U83:V83"/>
    <mergeCell ref="W83:X83"/>
    <mergeCell ref="Y83:AA83"/>
    <mergeCell ref="W82:X82"/>
    <mergeCell ref="Y82:AA82"/>
    <mergeCell ref="S81:T81"/>
    <mergeCell ref="U81:V81"/>
    <mergeCell ref="W81:X81"/>
    <mergeCell ref="Y81:AA81"/>
    <mergeCell ref="S82:T82"/>
    <mergeCell ref="U82:V82"/>
    <mergeCell ref="Y76:AA76"/>
    <mergeCell ref="U77:V77"/>
    <mergeCell ref="Y77:AA77"/>
    <mergeCell ref="S80:T80"/>
    <mergeCell ref="U80:V80"/>
    <mergeCell ref="W80:X80"/>
    <mergeCell ref="Y80:AA80"/>
    <mergeCell ref="Y79:AA79"/>
    <mergeCell ref="W78:X78"/>
    <mergeCell ref="Y78:AA78"/>
    <mergeCell ref="S78:T78"/>
    <mergeCell ref="U78:V78"/>
    <mergeCell ref="S75:V75"/>
    <mergeCell ref="W75:X75"/>
    <mergeCell ref="S76:T76"/>
    <mergeCell ref="U76:V76"/>
    <mergeCell ref="W47:X47"/>
    <mergeCell ref="S47:V47"/>
    <mergeCell ref="S50:T50"/>
    <mergeCell ref="U48:V48"/>
    <mergeCell ref="U49:V49"/>
    <mergeCell ref="U50:V50"/>
    <mergeCell ref="W50:X50"/>
    <mergeCell ref="Y48:AA48"/>
    <mergeCell ref="Y49:AA49"/>
    <mergeCell ref="Y50:AA50"/>
    <mergeCell ref="S48:T48"/>
    <mergeCell ref="S51:T51"/>
    <mergeCell ref="U51:V51"/>
    <mergeCell ref="W51:X51"/>
    <mergeCell ref="Y51:AA51"/>
    <mergeCell ref="S52:T52"/>
    <mergeCell ref="U52:V52"/>
    <mergeCell ref="W52:X52"/>
    <mergeCell ref="Y52:AA52"/>
    <mergeCell ref="S53:T53"/>
    <mergeCell ref="U53:V53"/>
    <mergeCell ref="W53:X53"/>
    <mergeCell ref="Y53:AA53"/>
    <mergeCell ref="W55:X55"/>
    <mergeCell ref="Y55:AA55"/>
    <mergeCell ref="W54:X54"/>
    <mergeCell ref="Y54:AA54"/>
    <mergeCell ref="S54:T54"/>
    <mergeCell ref="U54:V54"/>
    <mergeCell ref="S55:T55"/>
    <mergeCell ref="U55:V55"/>
    <mergeCell ref="S56:T56"/>
    <mergeCell ref="U56:V56"/>
    <mergeCell ref="W56:X56"/>
    <mergeCell ref="Y56:AA56"/>
    <mergeCell ref="W60:X60"/>
    <mergeCell ref="Y60:AA60"/>
    <mergeCell ref="S57:T57"/>
    <mergeCell ref="U57:V57"/>
    <mergeCell ref="W57:X57"/>
    <mergeCell ref="Y57:AA57"/>
    <mergeCell ref="W58:X58"/>
    <mergeCell ref="Y58:AA58"/>
    <mergeCell ref="S59:T59"/>
    <mergeCell ref="U59:V59"/>
    <mergeCell ref="S60:T60"/>
    <mergeCell ref="U60:V60"/>
    <mergeCell ref="S61:T61"/>
    <mergeCell ref="U61:V61"/>
    <mergeCell ref="W61:X61"/>
    <mergeCell ref="Y61:AA61"/>
    <mergeCell ref="S62:T62"/>
    <mergeCell ref="U62:V62"/>
    <mergeCell ref="W62:X62"/>
    <mergeCell ref="Y62:AA62"/>
    <mergeCell ref="W64:X64"/>
    <mergeCell ref="Y64:AA64"/>
    <mergeCell ref="W63:X63"/>
    <mergeCell ref="Y63:AA63"/>
    <mergeCell ref="S63:T63"/>
    <mergeCell ref="U63:V63"/>
    <mergeCell ref="S64:T64"/>
    <mergeCell ref="U64:V64"/>
    <mergeCell ref="S65:T65"/>
    <mergeCell ref="U65:V65"/>
    <mergeCell ref="W65:X65"/>
    <mergeCell ref="Y65:AA65"/>
    <mergeCell ref="S66:T66"/>
    <mergeCell ref="U66:V66"/>
    <mergeCell ref="W66:X66"/>
    <mergeCell ref="Y66:AA66"/>
    <mergeCell ref="W68:X68"/>
    <mergeCell ref="Y68:AA68"/>
    <mergeCell ref="W67:X67"/>
    <mergeCell ref="Y67:AA67"/>
    <mergeCell ref="S67:T67"/>
    <mergeCell ref="U67:V67"/>
    <mergeCell ref="S68:T68"/>
    <mergeCell ref="U68:V68"/>
    <mergeCell ref="W70:X70"/>
    <mergeCell ref="Y70:AA70"/>
    <mergeCell ref="M97:O97"/>
    <mergeCell ref="P97:R97"/>
    <mergeCell ref="M93:O93"/>
    <mergeCell ref="P93:R93"/>
    <mergeCell ref="M94:O94"/>
    <mergeCell ref="P94:R94"/>
    <mergeCell ref="M91:O91"/>
    <mergeCell ref="P91:R91"/>
    <mergeCell ref="M98:O98"/>
    <mergeCell ref="P98:R98"/>
    <mergeCell ref="M95:O95"/>
    <mergeCell ref="P95:R95"/>
    <mergeCell ref="M96:O96"/>
    <mergeCell ref="P96:R96"/>
    <mergeCell ref="M92:O92"/>
    <mergeCell ref="P92:R92"/>
    <mergeCell ref="M89:O89"/>
    <mergeCell ref="P89:R89"/>
    <mergeCell ref="M90:O90"/>
    <mergeCell ref="P90:R90"/>
    <mergeCell ref="M87:O87"/>
    <mergeCell ref="P87:R87"/>
    <mergeCell ref="M88:O88"/>
    <mergeCell ref="P88:R88"/>
    <mergeCell ref="M85:O85"/>
    <mergeCell ref="P85:R85"/>
    <mergeCell ref="M86:O86"/>
    <mergeCell ref="P86:R86"/>
    <mergeCell ref="M83:O83"/>
    <mergeCell ref="P83:R83"/>
    <mergeCell ref="M84:O84"/>
    <mergeCell ref="P84:R84"/>
    <mergeCell ref="M81:O81"/>
    <mergeCell ref="P81:R81"/>
    <mergeCell ref="M82:O82"/>
    <mergeCell ref="P82:R82"/>
    <mergeCell ref="M80:O80"/>
    <mergeCell ref="P80:R80"/>
    <mergeCell ref="M69:O69"/>
    <mergeCell ref="P69:R69"/>
    <mergeCell ref="M70:O70"/>
    <mergeCell ref="P70:R70"/>
    <mergeCell ref="P75:R75"/>
    <mergeCell ref="M74:O74"/>
    <mergeCell ref="M75:O75"/>
    <mergeCell ref="M67:O67"/>
    <mergeCell ref="P67:R67"/>
    <mergeCell ref="M68:O68"/>
    <mergeCell ref="P68:R68"/>
    <mergeCell ref="M65:O65"/>
    <mergeCell ref="P65:R65"/>
    <mergeCell ref="M66:O66"/>
    <mergeCell ref="P66:R66"/>
    <mergeCell ref="M63:O63"/>
    <mergeCell ref="P63:R63"/>
    <mergeCell ref="M64:O64"/>
    <mergeCell ref="P64:R64"/>
    <mergeCell ref="M61:O61"/>
    <mergeCell ref="P61:R61"/>
    <mergeCell ref="M62:O62"/>
    <mergeCell ref="P62:R62"/>
    <mergeCell ref="M59:O59"/>
    <mergeCell ref="P59:R59"/>
    <mergeCell ref="M60:O60"/>
    <mergeCell ref="P60:R60"/>
    <mergeCell ref="P55:R55"/>
    <mergeCell ref="P56:R56"/>
    <mergeCell ref="P54:R54"/>
    <mergeCell ref="M52:O52"/>
    <mergeCell ref="P52:R52"/>
    <mergeCell ref="M57:O57"/>
    <mergeCell ref="P57:R57"/>
    <mergeCell ref="M58:O58"/>
    <mergeCell ref="P58:R58"/>
    <mergeCell ref="P51:R51"/>
    <mergeCell ref="AH98:AJ98"/>
    <mergeCell ref="AH82:AJ82"/>
    <mergeCell ref="AB67:AD67"/>
    <mergeCell ref="AE67:AG67"/>
    <mergeCell ref="AB71:AD71"/>
    <mergeCell ref="AE71:AG71"/>
    <mergeCell ref="AB68:AD68"/>
    <mergeCell ref="AE68:AG68"/>
    <mergeCell ref="AH93:AJ93"/>
    <mergeCell ref="AK98:AM98"/>
    <mergeCell ref="AF81:AG81"/>
    <mergeCell ref="AK80:AM80"/>
    <mergeCell ref="AH89:AJ89"/>
    <mergeCell ref="AK89:AM89"/>
    <mergeCell ref="AH83:AJ83"/>
    <mergeCell ref="AK83:AM83"/>
    <mergeCell ref="AF82:AG82"/>
    <mergeCell ref="AF83:AG83"/>
    <mergeCell ref="AF84:AG84"/>
    <mergeCell ref="AK93:AM93"/>
    <mergeCell ref="AB69:AD69"/>
    <mergeCell ref="AE69:AG69"/>
    <mergeCell ref="AH80:AJ80"/>
    <mergeCell ref="AD84:AE84"/>
    <mergeCell ref="AD77:AE77"/>
    <mergeCell ref="AD78:AE78"/>
    <mergeCell ref="AB79:AC79"/>
    <mergeCell ref="AD79:AE79"/>
    <mergeCell ref="AH79:AJ79"/>
    <mergeCell ref="AK79:AM79"/>
    <mergeCell ref="AH99:AJ99"/>
    <mergeCell ref="AK99:AM99"/>
    <mergeCell ref="AH90:AJ90"/>
    <mergeCell ref="AK90:AM90"/>
    <mergeCell ref="AH94:AJ94"/>
    <mergeCell ref="AK94:AM94"/>
    <mergeCell ref="AH97:AJ97"/>
    <mergeCell ref="AK97:AM97"/>
    <mergeCell ref="AH84:AJ84"/>
    <mergeCell ref="AB61:AD61"/>
    <mergeCell ref="AB64:AD64"/>
    <mergeCell ref="AE64:AG64"/>
    <mergeCell ref="AK82:AM82"/>
    <mergeCell ref="AH74:AJ75"/>
    <mergeCell ref="AK74:AM75"/>
    <mergeCell ref="AK78:AM78"/>
    <mergeCell ref="AH78:AJ78"/>
    <mergeCell ref="AH81:AJ81"/>
    <mergeCell ref="AK81:AM81"/>
    <mergeCell ref="AB54:AD54"/>
    <mergeCell ref="AE54:AG54"/>
    <mergeCell ref="AE55:AG55"/>
    <mergeCell ref="AB70:AD70"/>
    <mergeCell ref="AE70:AG70"/>
    <mergeCell ref="AE57:AG57"/>
    <mergeCell ref="AE63:AG63"/>
    <mergeCell ref="AE61:AG61"/>
    <mergeCell ref="AB62:AD62"/>
    <mergeCell ref="AE62:AG62"/>
    <mergeCell ref="AB59:AD59"/>
    <mergeCell ref="AE59:AG59"/>
    <mergeCell ref="AN80:AR81"/>
    <mergeCell ref="AE46:AG47"/>
    <mergeCell ref="AE50:AG50"/>
    <mergeCell ref="AE51:AG51"/>
    <mergeCell ref="AE52:AG52"/>
    <mergeCell ref="AF77:AG77"/>
    <mergeCell ref="AF78:AG78"/>
    <mergeCell ref="AD81:AE81"/>
    <mergeCell ref="AE66:AG66"/>
    <mergeCell ref="AB63:AD63"/>
    <mergeCell ref="AB50:AD50"/>
    <mergeCell ref="AH46:AR46"/>
    <mergeCell ref="AB51:AD51"/>
    <mergeCell ref="AB57:AD57"/>
    <mergeCell ref="AB60:AD60"/>
    <mergeCell ref="AE60:AG60"/>
    <mergeCell ref="AB58:AD58"/>
    <mergeCell ref="AE58:AG58"/>
    <mergeCell ref="AP43:AR44"/>
    <mergeCell ref="AM43:AO44"/>
    <mergeCell ref="AB46:AD47"/>
    <mergeCell ref="B43:AL44"/>
    <mergeCell ref="M46:O46"/>
    <mergeCell ref="M47:O47"/>
    <mergeCell ref="P47:R47"/>
    <mergeCell ref="P46:R46"/>
    <mergeCell ref="S46:AA46"/>
    <mergeCell ref="Y47:AA47"/>
    <mergeCell ref="AK84:AM84"/>
    <mergeCell ref="AH85:AJ85"/>
    <mergeCell ref="AK85:AM85"/>
    <mergeCell ref="AH86:AJ86"/>
    <mergeCell ref="AK86:AM86"/>
    <mergeCell ref="AE56:AG56"/>
    <mergeCell ref="AB55:AD55"/>
    <mergeCell ref="AK91:AM91"/>
    <mergeCell ref="AH92:AJ92"/>
    <mergeCell ref="AK92:AM92"/>
    <mergeCell ref="AH91:AJ91"/>
    <mergeCell ref="AH87:AJ87"/>
    <mergeCell ref="AK87:AM87"/>
    <mergeCell ref="AH88:AJ88"/>
    <mergeCell ref="AK88:AM88"/>
    <mergeCell ref="AG30:AO31"/>
    <mergeCell ref="N21:O21"/>
    <mergeCell ref="AN74:AR74"/>
    <mergeCell ref="Y75:AA75"/>
    <mergeCell ref="AB75:AG75"/>
    <mergeCell ref="AH51:AR55"/>
    <mergeCell ref="AB52:AD52"/>
    <mergeCell ref="AB53:AD53"/>
    <mergeCell ref="AE53:AG53"/>
    <mergeCell ref="AB56:AD56"/>
    <mergeCell ref="AP1:AR2"/>
    <mergeCell ref="AM1:AO2"/>
    <mergeCell ref="AG29:AJ29"/>
    <mergeCell ref="B1:AK2"/>
    <mergeCell ref="T3:AO3"/>
    <mergeCell ref="AG22:AO23"/>
    <mergeCell ref="C3:S3"/>
    <mergeCell ref="L12:AR12"/>
    <mergeCell ref="I13:AO13"/>
    <mergeCell ref="I14:AO14"/>
    <mergeCell ref="AN82:AR90"/>
    <mergeCell ref="AH56:AR59"/>
    <mergeCell ref="AN91:AR97"/>
    <mergeCell ref="AB65:AD65"/>
    <mergeCell ref="AE65:AG65"/>
    <mergeCell ref="AB66:AD66"/>
    <mergeCell ref="AH95:AJ95"/>
    <mergeCell ref="AK95:AM95"/>
    <mergeCell ref="AH96:AJ96"/>
    <mergeCell ref="AK96:AM96"/>
    <mergeCell ref="B37:E37"/>
    <mergeCell ref="AQ40:AR41"/>
    <mergeCell ref="B38:AR39"/>
    <mergeCell ref="B40:AP41"/>
  </mergeCells>
  <printOptions horizontalCentered="1"/>
  <pageMargins left="0.5905511811023623" right="0" top="0.7874015748031497" bottom="0" header="0.5118110236220472" footer="0.5118110236220472"/>
  <pageSetup horizontalDpi="600" verticalDpi="600" orientation="portrait" paperSize="9" scale="81"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AW99"/>
  <sheetViews>
    <sheetView view="pageBreakPreview" zoomScaleNormal="75" zoomScaleSheetLayoutView="100" workbookViewId="0" topLeftCell="A1">
      <selection activeCell="A1" sqref="A1"/>
    </sheetView>
  </sheetViews>
  <sheetFormatPr defaultColWidth="9.00390625" defaultRowHeight="15.75" customHeight="1"/>
  <cols>
    <col min="1" max="1" width="3.00390625" style="3" customWidth="1"/>
    <col min="2" max="66" width="2.625" style="3" customWidth="1"/>
    <col min="67" max="16384" width="9.00390625" style="3" customWidth="1"/>
  </cols>
  <sheetData>
    <row r="1" spans="2:44" ht="15.75" customHeight="1">
      <c r="B1" s="799" t="s">
        <v>398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t="s">
        <v>401</v>
      </c>
      <c r="AN1" s="800"/>
      <c r="AO1" s="703" t="s">
        <v>239</v>
      </c>
      <c r="AP1" s="703"/>
      <c r="AQ1" s="704"/>
      <c r="AR1" s="4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431"/>
      <c r="AP2" s="431"/>
      <c r="AQ2" s="437"/>
      <c r="AR2" s="44"/>
    </row>
    <row r="3" spans="2:43" s="1" customFormat="1" ht="24.75" customHeight="1">
      <c r="B3" s="32"/>
      <c r="C3" s="1208" t="s">
        <v>358</v>
      </c>
      <c r="D3" s="1208"/>
      <c r="E3" s="1208"/>
      <c r="F3" s="1208"/>
      <c r="G3" s="1208"/>
      <c r="H3" s="1208"/>
      <c r="I3" s="1208"/>
      <c r="J3" s="1208"/>
      <c r="K3" s="1208"/>
      <c r="L3" s="1208"/>
      <c r="M3" s="1208"/>
      <c r="N3" s="1208"/>
      <c r="O3" s="1208"/>
      <c r="P3" s="1208"/>
      <c r="Q3" s="1208"/>
      <c r="R3" s="1208"/>
      <c r="S3" s="1208"/>
      <c r="T3" s="1291">
        <f>IF('冷凍サイクル別省エネ効果'!$B$11="○","導入事業です。P2の各表作成願います。","")</f>
      </c>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33"/>
    </row>
    <row r="4" spans="2:43" s="1" customFormat="1" ht="24.75" customHeight="1">
      <c r="B4" s="190"/>
      <c r="C4" s="191" t="s">
        <v>134</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2"/>
    </row>
    <row r="5" spans="2:43" s="1" customFormat="1" ht="24.75" customHeight="1">
      <c r="B5" s="32"/>
      <c r="C5" s="24"/>
      <c r="D5" s="24"/>
      <c r="E5" s="24" t="s">
        <v>359</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c r="E6" s="24" t="s">
        <v>360</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c r="E7" s="24" t="s">
        <v>135</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c r="F8" s="24" t="s">
        <v>136</v>
      </c>
      <c r="G8" s="238"/>
      <c r="H8" s="239"/>
      <c r="I8" s="24" t="s">
        <v>137</v>
      </c>
      <c r="J8" s="24"/>
      <c r="K8" s="24"/>
      <c r="L8" s="24"/>
      <c r="M8" s="10"/>
      <c r="N8" s="34"/>
      <c r="O8" s="24" t="s">
        <v>153</v>
      </c>
      <c r="P8" s="24"/>
      <c r="Q8" s="24"/>
      <c r="R8" s="24"/>
      <c r="S8" s="24"/>
      <c r="T8" s="24"/>
      <c r="U8" s="24"/>
      <c r="V8" s="24"/>
      <c r="W8" s="24"/>
      <c r="X8" s="24"/>
      <c r="Y8" s="24" t="s">
        <v>235</v>
      </c>
      <c r="Z8" s="258"/>
      <c r="AA8" s="257"/>
      <c r="AB8" s="1188" t="s">
        <v>236</v>
      </c>
      <c r="AC8" s="470"/>
      <c r="AD8" s="470"/>
      <c r="AE8" s="470"/>
      <c r="AF8" s="470"/>
      <c r="AG8" s="470"/>
      <c r="AH8" s="470"/>
      <c r="AI8" s="470"/>
      <c r="AJ8" s="470"/>
      <c r="AK8" s="470"/>
      <c r="AL8" s="470"/>
      <c r="AM8" s="470"/>
      <c r="AN8" s="470"/>
      <c r="AO8" s="470"/>
      <c r="AP8" s="470"/>
      <c r="AQ8" s="469"/>
    </row>
    <row r="9" spans="2:44" s="1" customFormat="1" ht="24.75" customHeight="1">
      <c r="B9" s="32"/>
      <c r="C9" s="24"/>
      <c r="D9" s="24"/>
      <c r="E9" s="24"/>
      <c r="F9" s="24" t="s">
        <v>138</v>
      </c>
      <c r="G9" s="24" t="s">
        <v>155</v>
      </c>
      <c r="H9" s="24"/>
      <c r="I9" s="24"/>
      <c r="J9" s="24"/>
      <c r="K9" s="24"/>
      <c r="L9" s="24"/>
      <c r="M9" s="24"/>
      <c r="N9" s="24"/>
      <c r="O9" s="24"/>
      <c r="P9" s="24"/>
      <c r="Q9" s="24"/>
      <c r="R9" s="24"/>
      <c r="S9" s="24"/>
      <c r="T9" s="24"/>
      <c r="U9" s="24"/>
      <c r="V9" s="24"/>
      <c r="W9" s="24"/>
      <c r="X9" s="24"/>
      <c r="AR9" s="32"/>
    </row>
    <row r="10" spans="2:43"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95"/>
    </row>
    <row r="11" spans="2:43" s="1" customFormat="1" ht="24.75" customHeight="1">
      <c r="B11" s="32"/>
      <c r="C11" s="24" t="s">
        <v>323</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33"/>
    </row>
    <row r="12" spans="2:43" s="1" customFormat="1" ht="24.75" customHeight="1">
      <c r="B12" s="32"/>
      <c r="C12" s="24"/>
      <c r="D12" s="24"/>
      <c r="E12" s="24" t="s">
        <v>197</v>
      </c>
      <c r="F12" s="24"/>
      <c r="G12" s="24"/>
      <c r="H12" s="24"/>
      <c r="I12" s="24"/>
      <c r="J12" s="24"/>
      <c r="K12" s="24"/>
      <c r="L12" s="24"/>
      <c r="M12" s="122"/>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43" s="1" customFormat="1" ht="24.75" customHeight="1">
      <c r="B13" s="32"/>
      <c r="C13" s="24"/>
      <c r="D13" s="24"/>
      <c r="E13" s="24"/>
      <c r="F13" s="24" t="s">
        <v>361</v>
      </c>
      <c r="G13" s="24"/>
      <c r="H13" s="24"/>
      <c r="I13" s="24"/>
      <c r="J13" s="1209" t="s">
        <v>198</v>
      </c>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906"/>
      <c r="AO13" s="906"/>
      <c r="AP13" s="1210"/>
      <c r="AQ13" s="33"/>
    </row>
    <row r="14" spans="2:43" s="1" customFormat="1" ht="24.75" customHeight="1">
      <c r="B14" s="32"/>
      <c r="C14" s="24"/>
      <c r="D14" s="24"/>
      <c r="E14" s="24"/>
      <c r="F14" s="24" t="s">
        <v>362</v>
      </c>
      <c r="G14" s="24"/>
      <c r="H14" s="24"/>
      <c r="I14" s="24"/>
      <c r="J14" s="1209" t="s">
        <v>363</v>
      </c>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906"/>
      <c r="AO14" s="906"/>
      <c r="AP14" s="1210"/>
      <c r="AQ14" s="33"/>
    </row>
    <row r="15" spans="2:43" s="1" customFormat="1" ht="24.75" customHeight="1">
      <c r="B15" s="32"/>
      <c r="C15" s="24"/>
      <c r="D15" s="24"/>
      <c r="E15" s="24"/>
      <c r="F15" s="122"/>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190"/>
      <c r="C16" s="191" t="s">
        <v>143</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2"/>
    </row>
    <row r="17" spans="2:43" s="1" customFormat="1" ht="24.75" customHeight="1">
      <c r="B17" s="32"/>
      <c r="C17" s="24"/>
      <c r="D17" s="24"/>
      <c r="E17" s="470" t="s">
        <v>144</v>
      </c>
      <c r="F17" s="470"/>
      <c r="G17" s="470"/>
      <c r="H17" s="470"/>
      <c r="I17" s="470"/>
      <c r="J17" s="470"/>
      <c r="K17" s="470"/>
      <c r="L17" s="470"/>
      <c r="M17" s="470"/>
      <c r="N17" s="470"/>
      <c r="O17" s="470"/>
      <c r="P17" s="470"/>
      <c r="Q17" s="24" t="s">
        <v>150</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24.75" customHeight="1">
      <c r="B18" s="32"/>
      <c r="C18" s="24"/>
      <c r="D18" s="24"/>
      <c r="E18" s="24"/>
      <c r="F18" s="24" t="s">
        <v>392</v>
      </c>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33"/>
    </row>
    <row r="19" spans="2:43" s="1" customFormat="1" ht="15.75" customHeight="1">
      <c r="B19" s="32"/>
      <c r="C19" s="24"/>
      <c r="D19" s="24"/>
      <c r="E19" s="24"/>
      <c r="F19" s="24"/>
      <c r="G19" s="24"/>
      <c r="H19" s="24"/>
      <c r="I19" s="24"/>
      <c r="J19" s="24"/>
      <c r="K19" s="24"/>
      <c r="L19" s="24"/>
      <c r="M19" s="24"/>
      <c r="N19" s="24"/>
      <c r="O19" s="24"/>
      <c r="P19" s="24" t="s">
        <v>387</v>
      </c>
      <c r="Q19" s="24"/>
      <c r="R19" s="24"/>
      <c r="S19" s="24"/>
      <c r="T19" s="24"/>
      <c r="U19" s="24"/>
      <c r="V19" s="24"/>
      <c r="W19" s="24"/>
      <c r="X19" s="24"/>
      <c r="Y19" s="24" t="s">
        <v>388</v>
      </c>
      <c r="Z19" s="24"/>
      <c r="AA19" s="24"/>
      <c r="AB19" s="24"/>
      <c r="AC19" s="24"/>
      <c r="AD19" s="24"/>
      <c r="AE19" s="24"/>
      <c r="AF19" s="24"/>
      <c r="AG19" s="24"/>
      <c r="AH19" s="24"/>
      <c r="AI19" s="24"/>
      <c r="AJ19" s="24"/>
      <c r="AK19" s="24"/>
      <c r="AL19" s="24"/>
      <c r="AM19" s="24"/>
      <c r="AN19" s="24"/>
      <c r="AO19" s="24"/>
      <c r="AP19" s="24"/>
      <c r="AQ19" s="33"/>
    </row>
    <row r="20" spans="2:43"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33"/>
    </row>
    <row r="21" spans="2:43" s="1" customFormat="1" ht="24.75" customHeight="1" thickBot="1" thickTop="1">
      <c r="B21" s="32"/>
      <c r="C21" s="24"/>
      <c r="D21" s="24"/>
      <c r="E21" s="24"/>
      <c r="F21" s="24"/>
      <c r="G21" s="24"/>
      <c r="H21" s="24"/>
      <c r="I21" s="24"/>
      <c r="J21" s="24"/>
      <c r="K21" s="24"/>
      <c r="L21" s="24"/>
      <c r="M21" s="24"/>
      <c r="N21" s="24"/>
      <c r="O21" s="507" t="s">
        <v>147</v>
      </c>
      <c r="P21" s="507"/>
      <c r="Q21" s="1179">
        <f>AB71</f>
        <v>0</v>
      </c>
      <c r="R21" s="1180"/>
      <c r="S21" s="1180"/>
      <c r="T21" s="1181"/>
      <c r="U21" s="24" t="s">
        <v>148</v>
      </c>
      <c r="V21" s="24"/>
      <c r="W21" s="24"/>
      <c r="X21" s="24"/>
      <c r="Y21" s="1179">
        <f>AH99</f>
        <v>0</v>
      </c>
      <c r="Z21" s="1180"/>
      <c r="AA21" s="1180"/>
      <c r="AB21" s="1181"/>
      <c r="AC21" s="184" t="s">
        <v>69</v>
      </c>
      <c r="AD21" s="184"/>
      <c r="AE21" s="184"/>
      <c r="AF21" s="507" t="s">
        <v>147</v>
      </c>
      <c r="AG21" s="507"/>
      <c r="AH21" s="1182">
        <f>Q21-Y21</f>
        <v>0</v>
      </c>
      <c r="AI21" s="1183"/>
      <c r="AJ21" s="1183"/>
      <c r="AK21" s="1184"/>
      <c r="AL21" s="184" t="s">
        <v>69</v>
      </c>
      <c r="AM21" s="24"/>
      <c r="AN21" s="24"/>
      <c r="AO21" s="24"/>
      <c r="AP21" s="24"/>
      <c r="AQ21" s="33"/>
    </row>
    <row r="22" spans="2:43" s="1" customFormat="1" ht="33" customHeight="1" thickTop="1">
      <c r="B22" s="32"/>
      <c r="C22" s="24"/>
      <c r="D22" s="24"/>
      <c r="E22" s="24"/>
      <c r="F22" s="24"/>
      <c r="G22" s="24"/>
      <c r="H22" s="24"/>
      <c r="I22" s="24"/>
      <c r="J22" s="24"/>
      <c r="K22" s="24"/>
      <c r="L22" s="24"/>
      <c r="M22" s="24"/>
      <c r="N22" s="24"/>
      <c r="O22" s="7"/>
      <c r="P22" s="7"/>
      <c r="Q22" s="201"/>
      <c r="R22" s="201"/>
      <c r="S22" s="201"/>
      <c r="T22" s="201"/>
      <c r="U22" s="24"/>
      <c r="V22" s="24"/>
      <c r="W22" s="24"/>
      <c r="X22" s="24"/>
      <c r="Y22" s="201"/>
      <c r="Z22" s="201"/>
      <c r="AA22" s="201"/>
      <c r="AB22" s="201"/>
      <c r="AC22" s="184"/>
      <c r="AD22" s="184"/>
      <c r="AE22" s="184"/>
      <c r="AF22" s="7"/>
      <c r="AG22" s="7"/>
      <c r="AH22" s="1206">
        <f>IF('冷凍サイクル別省エネ効果'!$B$11="○","導入事業です。A-P4/5内「R4」への反映を確認願います。","")</f>
      </c>
      <c r="AI22" s="1206"/>
      <c r="AJ22" s="1206"/>
      <c r="AK22" s="1206"/>
      <c r="AL22" s="1206"/>
      <c r="AM22" s="1206"/>
      <c r="AN22" s="1206"/>
      <c r="AO22" s="1206"/>
      <c r="AP22" s="24"/>
      <c r="AQ22" s="33"/>
    </row>
    <row r="23" spans="2:43" s="1" customFormat="1" ht="24.75" customHeight="1">
      <c r="B23" s="32"/>
      <c r="C23" s="24"/>
      <c r="D23" s="24"/>
      <c r="E23" s="24"/>
      <c r="F23" s="24"/>
      <c r="G23" s="24"/>
      <c r="H23" s="24"/>
      <c r="I23" s="24"/>
      <c r="J23" s="24"/>
      <c r="K23" s="24"/>
      <c r="L23" s="24"/>
      <c r="M23" s="24"/>
      <c r="N23" s="24"/>
      <c r="O23" s="7"/>
      <c r="P23" s="7"/>
      <c r="Q23" s="201"/>
      <c r="R23" s="201"/>
      <c r="S23" s="201"/>
      <c r="T23" s="201"/>
      <c r="U23" s="24"/>
      <c r="V23" s="24"/>
      <c r="W23" s="24"/>
      <c r="X23" s="24"/>
      <c r="Y23" s="201"/>
      <c r="Z23" s="201"/>
      <c r="AA23" s="201"/>
      <c r="AB23" s="201"/>
      <c r="AC23" s="184"/>
      <c r="AD23" s="184"/>
      <c r="AE23" s="184"/>
      <c r="AF23" s="7"/>
      <c r="AG23" s="7"/>
      <c r="AH23" s="1207"/>
      <c r="AI23" s="1207"/>
      <c r="AJ23" s="1207"/>
      <c r="AK23" s="1207"/>
      <c r="AL23" s="1207"/>
      <c r="AM23" s="1207"/>
      <c r="AN23" s="1207"/>
      <c r="AO23" s="1207"/>
      <c r="AP23" s="24"/>
      <c r="AQ23" s="33"/>
    </row>
    <row r="24" spans="2:43" s="1" customFormat="1" ht="25.5" customHeight="1">
      <c r="B24" s="194"/>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95"/>
    </row>
    <row r="25" spans="2:43" s="1" customFormat="1" ht="24.75" customHeight="1">
      <c r="B25" s="3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c r="B26" s="32"/>
      <c r="C26" s="24" t="s">
        <v>158</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33"/>
    </row>
    <row r="27" spans="2:43" s="1" customFormat="1" ht="17.25" customHeight="1">
      <c r="B27" s="32"/>
      <c r="C27" s="24"/>
      <c r="D27" s="24" t="s">
        <v>159</v>
      </c>
      <c r="E27" s="24"/>
      <c r="F27" s="520"/>
      <c r="G27" s="521"/>
      <c r="H27" s="24" t="s">
        <v>244</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33"/>
    </row>
    <row r="28" spans="2:43" s="1" customFormat="1" ht="9"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33"/>
    </row>
    <row r="29" spans="2:43" s="1" customFormat="1" ht="24.75" customHeight="1">
      <c r="B29" s="32"/>
      <c r="C29" s="22"/>
      <c r="D29" s="22"/>
      <c r="E29" s="22"/>
      <c r="F29" s="22"/>
      <c r="G29" s="1098"/>
      <c r="H29" s="1098"/>
      <c r="I29" s="22"/>
      <c r="J29" s="22"/>
      <c r="K29" s="22"/>
      <c r="L29" s="22"/>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33"/>
    </row>
    <row r="30" spans="2:43" s="1" customFormat="1" ht="24.75" customHeight="1">
      <c r="B30" s="32"/>
      <c r="C30" s="22"/>
      <c r="D30" s="22"/>
      <c r="E30" s="22"/>
      <c r="F30" s="22"/>
      <c r="G30" s="22"/>
      <c r="H30" s="22"/>
      <c r="I30" s="22"/>
      <c r="J30" s="22"/>
      <c r="K30" s="22"/>
      <c r="L30" s="22"/>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43"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row>
    <row r="32" spans="2:43"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row>
    <row r="33" spans="2:43"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row>
    <row r="34" spans="2:43"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row>
    <row r="35" spans="2:43"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33"/>
    </row>
    <row r="36" spans="2:43" s="1" customFormat="1" ht="24.75" customHeight="1">
      <c r="B36" s="1191" t="s">
        <v>321</v>
      </c>
      <c r="C36" s="1192"/>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1192"/>
      <c r="AL36" s="1192"/>
      <c r="AM36" s="1192"/>
      <c r="AN36" s="1192"/>
      <c r="AO36" s="1192"/>
      <c r="AP36" s="1192"/>
      <c r="AQ36" s="1292"/>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5"/>
    </row>
    <row r="39" spans="2:43" s="1" customFormat="1" ht="24.75" customHeight="1">
      <c r="B39" s="516"/>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429" t="s">
        <v>410</v>
      </c>
      <c r="AQ39" s="436"/>
    </row>
    <row r="40" spans="2:43" s="1" customFormat="1" ht="24.75" customHeight="1" thickBot="1">
      <c r="B40" s="518"/>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431"/>
      <c r="AQ40" s="437"/>
    </row>
    <row r="41" s="1" customFormat="1" ht="24.75" customHeight="1"/>
    <row r="42" s="1" customFormat="1" ht="24.75" customHeight="1" thickBot="1"/>
    <row r="43" spans="2:45" s="1" customFormat="1" ht="15.75" customHeight="1">
      <c r="B43" s="799" t="s">
        <v>432</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07"/>
      <c r="AN43" s="800" t="s">
        <v>402</v>
      </c>
      <c r="AO43" s="800"/>
      <c r="AP43" s="703" t="s">
        <v>240</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08"/>
      <c r="AN44" s="802"/>
      <c r="AO44" s="802"/>
      <c r="AP44" s="431"/>
      <c r="AQ44" s="431"/>
      <c r="AR44" s="437"/>
      <c r="AS44" s="44"/>
    </row>
    <row r="45" spans="2:44" s="1" customFormat="1" ht="15.75" customHeight="1" thickBot="1">
      <c r="B45" s="41"/>
      <c r="C45" s="42" t="s">
        <v>352</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18"/>
      <c r="AP45" s="18"/>
      <c r="AQ45" s="18"/>
      <c r="AR45" s="227"/>
    </row>
    <row r="46" spans="2:44" s="1" customFormat="1" ht="15.75" customHeight="1">
      <c r="B46" s="32"/>
      <c r="C46" s="89" t="s">
        <v>183</v>
      </c>
      <c r="D46" s="90"/>
      <c r="E46" s="90"/>
      <c r="F46" s="90"/>
      <c r="G46" s="90"/>
      <c r="H46" s="90"/>
      <c r="I46" s="90"/>
      <c r="J46" s="90"/>
      <c r="K46" s="90"/>
      <c r="L46" s="90"/>
      <c r="M46" s="1222" t="s">
        <v>249</v>
      </c>
      <c r="N46" s="721"/>
      <c r="O46" s="722"/>
      <c r="P46" s="1098" t="s">
        <v>330</v>
      </c>
      <c r="Q46" s="1098"/>
      <c r="R46" s="1098"/>
      <c r="S46" s="737" t="s">
        <v>418</v>
      </c>
      <c r="T46" s="1224"/>
      <c r="U46" s="1224"/>
      <c r="V46" s="1224"/>
      <c r="W46" s="1224"/>
      <c r="X46" s="1224"/>
      <c r="Y46" s="1224"/>
      <c r="Z46" s="1224"/>
      <c r="AA46" s="1225"/>
      <c r="AB46" s="1284" t="s">
        <v>389</v>
      </c>
      <c r="AC46" s="1285"/>
      <c r="AD46" s="1285"/>
      <c r="AE46" s="1285"/>
      <c r="AF46" s="1285"/>
      <c r="AG46" s="1286"/>
      <c r="AH46" s="616" t="s">
        <v>264</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t="s">
        <v>250</v>
      </c>
      <c r="N47" s="1098"/>
      <c r="O47" s="1098"/>
      <c r="P47" s="1223" t="s">
        <v>133</v>
      </c>
      <c r="Q47" s="1098"/>
      <c r="R47" s="1144"/>
      <c r="S47" s="620" t="s">
        <v>419</v>
      </c>
      <c r="T47" s="550"/>
      <c r="U47" s="550"/>
      <c r="V47" s="551"/>
      <c r="W47" s="552" t="s">
        <v>184</v>
      </c>
      <c r="X47" s="554"/>
      <c r="Y47" s="534" t="s">
        <v>176</v>
      </c>
      <c r="Z47" s="534"/>
      <c r="AA47" s="534"/>
      <c r="AB47" s="452"/>
      <c r="AC47" s="453"/>
      <c r="AD47" s="453"/>
      <c r="AE47" s="24"/>
      <c r="AF47" s="24"/>
      <c r="AG47" s="33"/>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345</v>
      </c>
      <c r="Q48" s="22"/>
      <c r="R48" s="22"/>
      <c r="S48" s="533" t="s">
        <v>184</v>
      </c>
      <c r="T48" s="534"/>
      <c r="U48" s="552" t="s">
        <v>162</v>
      </c>
      <c r="V48" s="554"/>
      <c r="W48" s="55"/>
      <c r="X48" s="57"/>
      <c r="Y48" s="534" t="s">
        <v>186</v>
      </c>
      <c r="Z48" s="534"/>
      <c r="AA48" s="534"/>
      <c r="AB48" s="32"/>
      <c r="AC48" s="24"/>
      <c r="AD48" s="24"/>
      <c r="AE48" s="24"/>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166</v>
      </c>
      <c r="V49" s="535"/>
      <c r="W49" s="55"/>
      <c r="X49" s="57"/>
      <c r="Y49" s="534" t="s">
        <v>168</v>
      </c>
      <c r="Z49" s="534"/>
      <c r="AA49" s="534"/>
      <c r="AB49" s="32"/>
      <c r="AC49" s="24"/>
      <c r="AD49" s="24"/>
      <c r="AE49" s="24"/>
      <c r="AF49" s="24"/>
      <c r="AG49" s="33"/>
      <c r="AH49" s="24"/>
      <c r="AI49" s="24"/>
      <c r="AJ49" s="24"/>
      <c r="AK49" s="24"/>
      <c r="AL49" s="24"/>
      <c r="AM49" s="24"/>
      <c r="AN49" s="24"/>
      <c r="AO49" s="24"/>
      <c r="AP49" s="24"/>
      <c r="AQ49" s="24"/>
      <c r="AR49" s="33"/>
    </row>
    <row r="50" spans="2:44" s="1" customFormat="1" ht="15.75" customHeight="1" thickBot="1">
      <c r="B50" s="60" t="s">
        <v>189</v>
      </c>
      <c r="C50" s="61"/>
      <c r="D50" s="62"/>
      <c r="E50" s="62"/>
      <c r="F50" s="62"/>
      <c r="G50" s="62"/>
      <c r="H50" s="62"/>
      <c r="I50" s="62"/>
      <c r="J50" s="62"/>
      <c r="K50" s="62"/>
      <c r="L50" s="62"/>
      <c r="M50" s="63"/>
      <c r="N50" s="62"/>
      <c r="O50" s="64"/>
      <c r="P50" s="62"/>
      <c r="Q50" s="62"/>
      <c r="R50" s="62"/>
      <c r="S50" s="727" t="s">
        <v>180</v>
      </c>
      <c r="T50" s="543"/>
      <c r="U50" s="542" t="s">
        <v>179</v>
      </c>
      <c r="V50" s="613"/>
      <c r="W50" s="542" t="s">
        <v>180</v>
      </c>
      <c r="X50" s="613"/>
      <c r="Y50" s="543" t="s">
        <v>48</v>
      </c>
      <c r="Z50" s="543"/>
      <c r="AA50" s="754"/>
      <c r="AB50" s="1226" t="s">
        <v>69</v>
      </c>
      <c r="AC50" s="1227"/>
      <c r="AD50" s="1227"/>
      <c r="AE50" s="1227"/>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0"/>
      <c r="AE51" s="1230"/>
      <c r="AF51" s="1230"/>
      <c r="AG51" s="1231"/>
      <c r="AH51" s="1058" t="s">
        <v>340</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6"/>
      <c r="AE52" s="1196"/>
      <c r="AF52" s="1196"/>
      <c r="AG52" s="1197"/>
      <c r="AH52" s="574"/>
      <c r="AI52" s="567"/>
      <c r="AJ52" s="567"/>
      <c r="AK52" s="567"/>
      <c r="AL52" s="567"/>
      <c r="AM52" s="567"/>
      <c r="AN52" s="567"/>
      <c r="AO52" s="567"/>
      <c r="AP52" s="567"/>
      <c r="AQ52" s="567"/>
      <c r="AR52" s="568"/>
    </row>
    <row r="53" spans="2:44" s="1" customFormat="1" ht="15.75" customHeight="1">
      <c r="B53" s="95">
        <f aca="true" t="shared" si="1" ref="B53:B70">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6"/>
      <c r="AE53" s="1196"/>
      <c r="AF53" s="1196"/>
      <c r="AG53" s="1197"/>
      <c r="AH53" s="574"/>
      <c r="AI53" s="567"/>
      <c r="AJ53" s="567"/>
      <c r="AK53" s="567"/>
      <c r="AL53" s="567"/>
      <c r="AM53" s="567"/>
      <c r="AN53" s="567"/>
      <c r="AO53" s="567"/>
      <c r="AP53" s="567"/>
      <c r="AQ53" s="567"/>
      <c r="AR53" s="568"/>
    </row>
    <row r="54" spans="2:44" ht="15.75" customHeight="1">
      <c r="B54" s="95">
        <f t="shared" si="1"/>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6"/>
      <c r="AE54" s="1196"/>
      <c r="AF54" s="1196"/>
      <c r="AG54" s="1197"/>
      <c r="AH54" s="574"/>
      <c r="AI54" s="567"/>
      <c r="AJ54" s="567"/>
      <c r="AK54" s="567"/>
      <c r="AL54" s="567"/>
      <c r="AM54" s="567"/>
      <c r="AN54" s="567"/>
      <c r="AO54" s="567"/>
      <c r="AP54" s="567"/>
      <c r="AQ54" s="567"/>
      <c r="AR54" s="568"/>
    </row>
    <row r="55" spans="2:44" ht="15.75" customHeight="1">
      <c r="B55" s="95">
        <f t="shared" si="1"/>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6"/>
      <c r="AE55" s="1196"/>
      <c r="AF55" s="1196"/>
      <c r="AG55" s="1197"/>
      <c r="AH55" s="574"/>
      <c r="AI55" s="567"/>
      <c r="AJ55" s="567"/>
      <c r="AK55" s="567"/>
      <c r="AL55" s="567"/>
      <c r="AM55" s="567"/>
      <c r="AN55" s="567"/>
      <c r="AO55" s="567"/>
      <c r="AP55" s="567"/>
      <c r="AQ55" s="567"/>
      <c r="AR55" s="568"/>
    </row>
    <row r="56" spans="2:44" ht="15.75" customHeight="1">
      <c r="B56" s="95">
        <f t="shared" si="1"/>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6"/>
      <c r="AE56" s="1196"/>
      <c r="AF56" s="1196"/>
      <c r="AG56" s="1197"/>
      <c r="AH56" s="1088" t="s">
        <v>394</v>
      </c>
      <c r="AI56" s="1062"/>
      <c r="AJ56" s="1062"/>
      <c r="AK56" s="1062"/>
      <c r="AL56" s="1062"/>
      <c r="AM56" s="1062"/>
      <c r="AN56" s="1062"/>
      <c r="AO56" s="1062"/>
      <c r="AP56" s="1062"/>
      <c r="AQ56" s="1062"/>
      <c r="AR56" s="1063"/>
    </row>
    <row r="57" spans="2:44" ht="15.75" customHeight="1">
      <c r="B57" s="95">
        <f t="shared" si="1"/>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6"/>
      <c r="AE57" s="1196"/>
      <c r="AF57" s="1196"/>
      <c r="AG57" s="1197"/>
      <c r="AH57" s="1061"/>
      <c r="AI57" s="1062"/>
      <c r="AJ57" s="1062"/>
      <c r="AK57" s="1062"/>
      <c r="AL57" s="1062"/>
      <c r="AM57" s="1062"/>
      <c r="AN57" s="1062"/>
      <c r="AO57" s="1062"/>
      <c r="AP57" s="1062"/>
      <c r="AQ57" s="1062"/>
      <c r="AR57" s="1063"/>
    </row>
    <row r="58" spans="2:44" ht="15.75" customHeight="1">
      <c r="B58" s="95">
        <f t="shared" si="1"/>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6"/>
      <c r="AE58" s="1196"/>
      <c r="AF58" s="1196"/>
      <c r="AG58" s="1197"/>
      <c r="AH58" s="1061"/>
      <c r="AI58" s="1062"/>
      <c r="AJ58" s="1062"/>
      <c r="AK58" s="1062"/>
      <c r="AL58" s="1062"/>
      <c r="AM58" s="1062"/>
      <c r="AN58" s="1062"/>
      <c r="AO58" s="1062"/>
      <c r="AP58" s="1062"/>
      <c r="AQ58" s="1062"/>
      <c r="AR58" s="1063"/>
    </row>
    <row r="59" spans="2:44" ht="15.75" customHeight="1">
      <c r="B59" s="95">
        <f t="shared" si="1"/>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6"/>
      <c r="AE59" s="1196"/>
      <c r="AF59" s="1196"/>
      <c r="AG59" s="1197"/>
      <c r="AH59" s="1061"/>
      <c r="AI59" s="1062"/>
      <c r="AJ59" s="1062"/>
      <c r="AK59" s="1062"/>
      <c r="AL59" s="1062"/>
      <c r="AM59" s="1062"/>
      <c r="AN59" s="1062"/>
      <c r="AO59" s="1062"/>
      <c r="AP59" s="1062"/>
      <c r="AQ59" s="1062"/>
      <c r="AR59" s="1063"/>
    </row>
    <row r="60" spans="2:44" ht="15.75" customHeight="1">
      <c r="B60" s="95">
        <f t="shared" si="1"/>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6"/>
      <c r="AE60" s="1196"/>
      <c r="AF60" s="1196"/>
      <c r="AG60" s="1197"/>
      <c r="AH60" s="5"/>
      <c r="AI60" s="5"/>
      <c r="AJ60" s="5"/>
      <c r="AK60" s="5"/>
      <c r="AL60" s="5"/>
      <c r="AM60" s="5"/>
      <c r="AN60" s="5"/>
      <c r="AO60" s="5"/>
      <c r="AP60" s="5"/>
      <c r="AQ60" s="5"/>
      <c r="AR60" s="19"/>
    </row>
    <row r="61" spans="2:44" ht="15.75" customHeight="1">
      <c r="B61" s="95">
        <f t="shared" si="1"/>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6"/>
      <c r="AE61" s="1196"/>
      <c r="AF61" s="1196"/>
      <c r="AG61" s="1197"/>
      <c r="AH61" s="5"/>
      <c r="AI61" s="5"/>
      <c r="AJ61" s="5"/>
      <c r="AK61" s="5"/>
      <c r="AL61" s="5"/>
      <c r="AM61" s="5"/>
      <c r="AN61" s="5"/>
      <c r="AO61" s="5"/>
      <c r="AP61" s="5"/>
      <c r="AQ61" s="5"/>
      <c r="AR61" s="19"/>
    </row>
    <row r="62" spans="2:44" ht="15.75" customHeight="1">
      <c r="B62" s="95">
        <f t="shared" si="1"/>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6"/>
      <c r="AE62" s="1196"/>
      <c r="AF62" s="1196"/>
      <c r="AG62" s="1197"/>
      <c r="AH62" s="5"/>
      <c r="AI62" s="5"/>
      <c r="AJ62" s="5"/>
      <c r="AK62" s="5"/>
      <c r="AL62" s="5"/>
      <c r="AM62" s="5"/>
      <c r="AN62" s="5"/>
      <c r="AO62" s="5"/>
      <c r="AP62" s="5"/>
      <c r="AQ62" s="5"/>
      <c r="AR62" s="19"/>
    </row>
    <row r="63" spans="2:44" ht="15.75" customHeight="1">
      <c r="B63" s="95">
        <f t="shared" si="1"/>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6"/>
      <c r="AE63" s="1196"/>
      <c r="AF63" s="1196"/>
      <c r="AG63" s="1197"/>
      <c r="AH63" s="5"/>
      <c r="AI63" s="5"/>
      <c r="AJ63" s="5"/>
      <c r="AK63" s="5"/>
      <c r="AL63" s="5"/>
      <c r="AM63" s="5"/>
      <c r="AN63" s="5"/>
      <c r="AO63" s="5"/>
      <c r="AP63" s="5"/>
      <c r="AQ63" s="5"/>
      <c r="AR63" s="19"/>
    </row>
    <row r="64" spans="2:44" ht="15.75" customHeight="1">
      <c r="B64" s="95">
        <f t="shared" si="1"/>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6"/>
      <c r="AE64" s="1196"/>
      <c r="AF64" s="1196"/>
      <c r="AG64" s="1197"/>
      <c r="AH64" s="5"/>
      <c r="AI64" s="5"/>
      <c r="AJ64" s="5"/>
      <c r="AK64" s="5"/>
      <c r="AL64" s="5"/>
      <c r="AM64" s="5"/>
      <c r="AN64" s="5"/>
      <c r="AO64" s="5"/>
      <c r="AP64" s="5"/>
      <c r="AQ64" s="5"/>
      <c r="AR64" s="19"/>
    </row>
    <row r="65" spans="2:44" ht="15.75" customHeight="1">
      <c r="B65" s="95">
        <f t="shared" si="1"/>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6"/>
      <c r="AE65" s="1196"/>
      <c r="AF65" s="1196"/>
      <c r="AG65" s="1197"/>
      <c r="AH65" s="5"/>
      <c r="AI65" s="5"/>
      <c r="AJ65" s="5"/>
      <c r="AK65" s="5"/>
      <c r="AL65" s="5"/>
      <c r="AM65" s="5"/>
      <c r="AN65" s="5"/>
      <c r="AO65" s="5"/>
      <c r="AP65" s="5"/>
      <c r="AQ65" s="5"/>
      <c r="AR65" s="19"/>
    </row>
    <row r="66" spans="2:44" ht="15.75" customHeight="1">
      <c r="B66" s="95">
        <f t="shared" si="1"/>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6"/>
      <c r="AE66" s="1196"/>
      <c r="AF66" s="1196"/>
      <c r="AG66" s="1197"/>
      <c r="AH66" s="5"/>
      <c r="AI66" s="5"/>
      <c r="AJ66" s="5"/>
      <c r="AK66" s="5"/>
      <c r="AL66" s="5"/>
      <c r="AM66" s="5"/>
      <c r="AN66" s="5"/>
      <c r="AO66" s="5"/>
      <c r="AP66" s="5"/>
      <c r="AQ66" s="5"/>
      <c r="AR66" s="19"/>
    </row>
    <row r="67" spans="2:44" ht="15.75" customHeight="1">
      <c r="B67" s="95">
        <f t="shared" si="1"/>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6"/>
      <c r="AE67" s="1196"/>
      <c r="AF67" s="1196"/>
      <c r="AG67" s="1197"/>
      <c r="AH67" s="5"/>
      <c r="AI67" s="5"/>
      <c r="AJ67" s="5"/>
      <c r="AK67" s="5"/>
      <c r="AL67" s="5"/>
      <c r="AM67" s="5"/>
      <c r="AN67" s="5"/>
      <c r="AO67" s="5"/>
      <c r="AP67" s="5"/>
      <c r="AQ67" s="5"/>
      <c r="AR67" s="19"/>
    </row>
    <row r="68" spans="2:44" ht="15.75" customHeight="1">
      <c r="B68" s="95">
        <f t="shared" si="1"/>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6"/>
      <c r="AE68" s="1196"/>
      <c r="AF68" s="1196"/>
      <c r="AG68" s="1197"/>
      <c r="AH68" s="5"/>
      <c r="AI68" s="5"/>
      <c r="AJ68" s="5"/>
      <c r="AK68" s="5"/>
      <c r="AL68" s="5"/>
      <c r="AM68" s="5"/>
      <c r="AN68" s="5"/>
      <c r="AO68" s="5"/>
      <c r="AP68" s="5"/>
      <c r="AQ68" s="5"/>
      <c r="AR68" s="19"/>
    </row>
    <row r="69" spans="2:44" ht="15.75" customHeight="1">
      <c r="B69" s="95">
        <f t="shared" si="1"/>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6"/>
      <c r="AE69" s="1196"/>
      <c r="AF69" s="1196"/>
      <c r="AG69" s="1197"/>
      <c r="AH69" s="5"/>
      <c r="AI69" s="5"/>
      <c r="AJ69" s="5"/>
      <c r="AK69" s="5"/>
      <c r="AL69" s="5"/>
      <c r="AM69" s="5"/>
      <c r="AN69" s="5"/>
      <c r="AO69" s="5"/>
      <c r="AP69" s="5"/>
      <c r="AQ69" s="5"/>
      <c r="AR69" s="19"/>
    </row>
    <row r="70" spans="2:44" ht="15.75" customHeight="1" thickBot="1">
      <c r="B70" s="95">
        <f t="shared" si="1"/>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6"/>
      <c r="AE70" s="1246"/>
      <c r="AF70" s="1246"/>
      <c r="AG70" s="1247"/>
      <c r="AH70" s="5"/>
      <c r="AI70" s="5"/>
      <c r="AJ70" s="5"/>
      <c r="AK70" s="5"/>
      <c r="AL70" s="5"/>
      <c r="AM70" s="5"/>
      <c r="AN70" s="5"/>
      <c r="AO70" s="5"/>
      <c r="AP70" s="5"/>
      <c r="AQ70" s="5"/>
      <c r="AR70" s="19"/>
    </row>
    <row r="71" spans="2:44" ht="39.75" customHeight="1" thickBot="1">
      <c r="B71" s="228" t="s">
        <v>241</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87">
        <f>SUM(AB51:AD70)</f>
        <v>0</v>
      </c>
      <c r="AC71" s="1288"/>
      <c r="AD71" s="1288"/>
      <c r="AE71" s="1288"/>
      <c r="AF71" s="1288"/>
      <c r="AG71" s="1289"/>
      <c r="AH71" s="87"/>
      <c r="AI71" s="87"/>
      <c r="AJ71" s="87"/>
      <c r="AK71" s="87"/>
      <c r="AL71" s="87"/>
      <c r="AM71" s="87"/>
      <c r="AN71" s="87"/>
      <c r="AO71" s="87"/>
      <c r="AP71" s="87"/>
      <c r="AQ71" s="87"/>
      <c r="AR71" s="88"/>
    </row>
    <row r="72" ht="15.75" customHeight="1" thickBot="1"/>
    <row r="73" spans="2:49" s="1" customFormat="1" ht="15.75" customHeight="1" thickBot="1">
      <c r="B73" s="41"/>
      <c r="C73" s="42" t="s">
        <v>353</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227"/>
      <c r="AS73" s="24"/>
      <c r="AT73" s="24"/>
      <c r="AU73" s="24"/>
      <c r="AV73" s="24"/>
      <c r="AW73" s="24"/>
    </row>
    <row r="74" spans="2:45" s="1" customFormat="1" ht="15.75" customHeight="1">
      <c r="B74" s="32"/>
      <c r="C74" s="89" t="s">
        <v>183</v>
      </c>
      <c r="D74" s="90"/>
      <c r="E74" s="90"/>
      <c r="F74" s="90"/>
      <c r="G74" s="90"/>
      <c r="H74" s="90"/>
      <c r="I74" s="90"/>
      <c r="J74" s="90"/>
      <c r="K74" s="90"/>
      <c r="L74" s="90"/>
      <c r="M74" s="1222" t="s">
        <v>131</v>
      </c>
      <c r="N74" s="721"/>
      <c r="O74" s="722"/>
      <c r="P74" s="1098" t="s">
        <v>330</v>
      </c>
      <c r="Q74" s="1098"/>
      <c r="R74" s="1098"/>
      <c r="S74" s="737" t="s">
        <v>418</v>
      </c>
      <c r="T74" s="1224"/>
      <c r="U74" s="1224"/>
      <c r="V74" s="1224"/>
      <c r="W74" s="1224"/>
      <c r="X74" s="1224"/>
      <c r="Y74" s="1224"/>
      <c r="Z74" s="1224"/>
      <c r="AA74" s="1224"/>
      <c r="AB74" s="233"/>
      <c r="AC74" s="234"/>
      <c r="AD74" s="234"/>
      <c r="AE74" s="234"/>
      <c r="AF74" s="234"/>
      <c r="AG74" s="235"/>
      <c r="AH74" s="1284" t="s">
        <v>389</v>
      </c>
      <c r="AI74" s="1285"/>
      <c r="AJ74" s="1285"/>
      <c r="AK74" s="1285"/>
      <c r="AL74" s="1285"/>
      <c r="AM74" s="1286"/>
      <c r="AN74" s="616" t="s">
        <v>265</v>
      </c>
      <c r="AO74" s="617"/>
      <c r="AP74" s="617"/>
      <c r="AQ74" s="617"/>
      <c r="AR74" s="618"/>
      <c r="AS74" s="24"/>
    </row>
    <row r="75" spans="2:45" s="1" customFormat="1" ht="15.75" customHeight="1">
      <c r="B75" s="32"/>
      <c r="C75" s="58"/>
      <c r="D75" s="22"/>
      <c r="E75" s="22"/>
      <c r="F75" s="22"/>
      <c r="G75" s="22"/>
      <c r="H75" s="22"/>
      <c r="I75" s="22"/>
      <c r="J75" s="22"/>
      <c r="K75" s="22"/>
      <c r="L75" s="22"/>
      <c r="M75" s="1223"/>
      <c r="N75" s="1098"/>
      <c r="O75" s="1098"/>
      <c r="P75" s="1223" t="s">
        <v>133</v>
      </c>
      <c r="Q75" s="1098"/>
      <c r="R75" s="1144"/>
      <c r="S75" s="620" t="s">
        <v>419</v>
      </c>
      <c r="T75" s="550"/>
      <c r="U75" s="550"/>
      <c r="V75" s="551"/>
      <c r="W75" s="552" t="s">
        <v>184</v>
      </c>
      <c r="X75" s="554"/>
      <c r="Y75" s="534" t="s">
        <v>176</v>
      </c>
      <c r="Z75" s="534"/>
      <c r="AA75" s="534"/>
      <c r="AB75" s="620" t="s">
        <v>194</v>
      </c>
      <c r="AC75" s="550"/>
      <c r="AD75" s="550"/>
      <c r="AE75" s="550"/>
      <c r="AF75" s="550"/>
      <c r="AG75" s="1212"/>
      <c r="AH75" s="452"/>
      <c r="AI75" s="453"/>
      <c r="AJ75" s="453"/>
      <c r="AK75" s="24"/>
      <c r="AL75" s="24"/>
      <c r="AM75" s="33"/>
      <c r="AN75" s="24"/>
      <c r="AO75" s="24"/>
      <c r="AP75" s="24"/>
      <c r="AQ75" s="24"/>
      <c r="AR75" s="33"/>
      <c r="AS75" s="24"/>
    </row>
    <row r="76" spans="2:45" s="1" customFormat="1" ht="15.75" customHeight="1">
      <c r="B76" s="32"/>
      <c r="C76" s="58"/>
      <c r="D76" s="22"/>
      <c r="E76" s="22"/>
      <c r="F76" s="22"/>
      <c r="G76" s="22"/>
      <c r="H76" s="22"/>
      <c r="I76" s="22"/>
      <c r="J76" s="22"/>
      <c r="K76" s="22"/>
      <c r="L76" s="22"/>
      <c r="M76" s="51"/>
      <c r="N76" s="22"/>
      <c r="O76" s="52"/>
      <c r="P76" s="22" t="s">
        <v>347</v>
      </c>
      <c r="Q76" s="22"/>
      <c r="R76" s="22"/>
      <c r="S76" s="533" t="s">
        <v>184</v>
      </c>
      <c r="T76" s="534"/>
      <c r="U76" s="552" t="s">
        <v>162</v>
      </c>
      <c r="V76" s="554"/>
      <c r="W76" s="55"/>
      <c r="X76" s="57"/>
      <c r="Y76" s="534" t="s">
        <v>186</v>
      </c>
      <c r="Z76" s="534"/>
      <c r="AA76" s="534"/>
      <c r="AB76" s="620" t="s">
        <v>182</v>
      </c>
      <c r="AC76" s="550"/>
      <c r="AD76" s="550"/>
      <c r="AE76" s="550"/>
      <c r="AF76" s="550"/>
      <c r="AG76" s="1212"/>
      <c r="AH76" s="32"/>
      <c r="AI76" s="24"/>
      <c r="AJ76" s="24"/>
      <c r="AK76" s="24"/>
      <c r="AL76" s="24"/>
      <c r="AM76" s="33"/>
      <c r="AN76" s="24"/>
      <c r="AO76" s="24"/>
      <c r="AP76" s="24"/>
      <c r="AQ76" s="24"/>
      <c r="AR76" s="33"/>
      <c r="AS76" s="24"/>
    </row>
    <row r="77" spans="2:45" s="1" customFormat="1" ht="15.75" customHeight="1">
      <c r="B77" s="32"/>
      <c r="C77" s="58"/>
      <c r="D77" s="22"/>
      <c r="E77" s="22"/>
      <c r="F77" s="22"/>
      <c r="G77" s="22"/>
      <c r="H77" s="22"/>
      <c r="I77" s="22"/>
      <c r="J77" s="22"/>
      <c r="K77" s="22"/>
      <c r="L77" s="22"/>
      <c r="M77" s="51"/>
      <c r="N77" s="22"/>
      <c r="O77" s="52"/>
      <c r="P77" s="22"/>
      <c r="Q77" s="22"/>
      <c r="R77" s="22"/>
      <c r="S77" s="92"/>
      <c r="T77" s="56"/>
      <c r="U77" s="612" t="s">
        <v>166</v>
      </c>
      <c r="V77" s="535"/>
      <c r="W77" s="55"/>
      <c r="X77" s="57"/>
      <c r="Y77" s="534" t="s">
        <v>168</v>
      </c>
      <c r="Z77" s="534"/>
      <c r="AA77" s="534"/>
      <c r="AB77" s="533" t="s">
        <v>191</v>
      </c>
      <c r="AC77" s="534"/>
      <c r="AD77" s="612" t="s">
        <v>192</v>
      </c>
      <c r="AE77" s="535"/>
      <c r="AF77" s="1239" t="s">
        <v>190</v>
      </c>
      <c r="AG77" s="1240"/>
      <c r="AH77" s="32"/>
      <c r="AI77" s="24"/>
      <c r="AJ77" s="24"/>
      <c r="AK77" s="24"/>
      <c r="AL77" s="24"/>
      <c r="AM77" s="33"/>
      <c r="AN77" s="24"/>
      <c r="AO77" s="24"/>
      <c r="AP77" s="24"/>
      <c r="AQ77" s="24"/>
      <c r="AR77" s="33"/>
      <c r="AS77" s="24"/>
    </row>
    <row r="78" spans="2:45" s="1" customFormat="1" ht="15.75" customHeight="1" thickBot="1">
      <c r="B78" s="60" t="s">
        <v>189</v>
      </c>
      <c r="C78" s="61"/>
      <c r="D78" s="62"/>
      <c r="E78" s="62"/>
      <c r="F78" s="62"/>
      <c r="G78" s="62"/>
      <c r="H78" s="62"/>
      <c r="I78" s="62"/>
      <c r="J78" s="62"/>
      <c r="K78" s="62"/>
      <c r="L78" s="62"/>
      <c r="M78" s="63"/>
      <c r="N78" s="62"/>
      <c r="O78" s="64"/>
      <c r="P78" s="62"/>
      <c r="Q78" s="62"/>
      <c r="R78" s="62"/>
      <c r="S78" s="727" t="s">
        <v>180</v>
      </c>
      <c r="T78" s="543"/>
      <c r="U78" s="542" t="s">
        <v>179</v>
      </c>
      <c r="V78" s="613"/>
      <c r="W78" s="542" t="s">
        <v>180</v>
      </c>
      <c r="X78" s="613"/>
      <c r="Y78" s="543" t="s">
        <v>48</v>
      </c>
      <c r="Z78" s="543"/>
      <c r="AA78" s="543"/>
      <c r="AB78" s="727" t="s">
        <v>193</v>
      </c>
      <c r="AC78" s="543"/>
      <c r="AD78" s="542" t="s">
        <v>193</v>
      </c>
      <c r="AE78" s="613"/>
      <c r="AF78" s="1241" t="s">
        <v>195</v>
      </c>
      <c r="AG78" s="1242"/>
      <c r="AH78" s="1226" t="s">
        <v>69</v>
      </c>
      <c r="AI78" s="1227"/>
      <c r="AJ78" s="1227"/>
      <c r="AK78" s="1227"/>
      <c r="AL78" s="1227"/>
      <c r="AM78" s="1228"/>
      <c r="AN78" s="38"/>
      <c r="AO78" s="38"/>
      <c r="AP78" s="38"/>
      <c r="AQ78" s="38"/>
      <c r="AR78" s="39"/>
      <c r="AS78" s="24"/>
    </row>
    <row r="79" spans="2:45"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90"/>
      <c r="V79" s="1290"/>
      <c r="W79" s="853"/>
      <c r="X79" s="853"/>
      <c r="Y79" s="1278"/>
      <c r="Z79" s="1278"/>
      <c r="AA79" s="1281"/>
      <c r="AB79" s="847"/>
      <c r="AC79" s="848"/>
      <c r="AD79" s="1258"/>
      <c r="AE79" s="1259"/>
      <c r="AF79" s="1282"/>
      <c r="AG79" s="1283"/>
      <c r="AH79" s="1229">
        <f>IF(AND(NOT(C79=""),NOT(P79="")),S79*U79*W79*Y79*AF79,"")</f>
      </c>
      <c r="AI79" s="1230"/>
      <c r="AJ79" s="1230"/>
      <c r="AK79" s="1230"/>
      <c r="AL79" s="1230"/>
      <c r="AM79" s="1231"/>
      <c r="AN79" s="206" t="s">
        <v>346</v>
      </c>
      <c r="AO79" s="206"/>
      <c r="AP79" s="206"/>
      <c r="AQ79" s="24"/>
      <c r="AR79" s="33"/>
      <c r="AS79" s="24"/>
    </row>
    <row r="80" spans="2:45"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715"/>
      <c r="V80" s="715"/>
      <c r="W80" s="526"/>
      <c r="X80" s="526"/>
      <c r="Y80" s="1273"/>
      <c r="Z80" s="1273"/>
      <c r="AA80" s="1280"/>
      <c r="AB80" s="838"/>
      <c r="AC80" s="500"/>
      <c r="AD80" s="1243"/>
      <c r="AE80" s="1244"/>
      <c r="AF80" s="1262"/>
      <c r="AG80" s="1263"/>
      <c r="AH80" s="1195">
        <f aca="true" t="shared" si="2" ref="AH80:AH98">IF(AND(NOT(C80=""),NOT(P80="")),S80*U80*W80*Y80*AF80,"")</f>
      </c>
      <c r="AI80" s="1196"/>
      <c r="AJ80" s="1196"/>
      <c r="AK80" s="1196"/>
      <c r="AL80" s="1196"/>
      <c r="AM80" s="1197"/>
      <c r="AN80" s="1232" t="s">
        <v>243</v>
      </c>
      <c r="AO80" s="795"/>
      <c r="AP80" s="795"/>
      <c r="AQ80" s="795"/>
      <c r="AR80" s="796"/>
      <c r="AS80" s="24"/>
    </row>
    <row r="81" spans="2:45" s="1" customFormat="1" ht="15.75" customHeight="1">
      <c r="B81" s="95">
        <f aca="true" t="shared" si="3" ref="B81:B98">B80+1</f>
        <v>3</v>
      </c>
      <c r="C81" s="495"/>
      <c r="D81" s="545"/>
      <c r="E81" s="545"/>
      <c r="F81" s="545"/>
      <c r="G81" s="545"/>
      <c r="H81" s="545"/>
      <c r="I81" s="545"/>
      <c r="J81" s="545"/>
      <c r="K81" s="545"/>
      <c r="L81" s="546"/>
      <c r="M81" s="603"/>
      <c r="N81" s="1271"/>
      <c r="O81" s="1272"/>
      <c r="P81" s="603"/>
      <c r="Q81" s="1271"/>
      <c r="R81" s="1272"/>
      <c r="S81" s="525"/>
      <c r="T81" s="526"/>
      <c r="U81" s="715"/>
      <c r="V81" s="715"/>
      <c r="W81" s="526"/>
      <c r="X81" s="526"/>
      <c r="Y81" s="1273"/>
      <c r="Z81" s="1273"/>
      <c r="AA81" s="1274"/>
      <c r="AB81" s="499"/>
      <c r="AC81" s="500"/>
      <c r="AD81" s="1243"/>
      <c r="AE81" s="1244"/>
      <c r="AF81" s="1262"/>
      <c r="AG81" s="1263"/>
      <c r="AH81" s="1195">
        <f t="shared" si="2"/>
      </c>
      <c r="AI81" s="1196"/>
      <c r="AJ81" s="1196"/>
      <c r="AK81" s="1196"/>
      <c r="AL81" s="1196"/>
      <c r="AM81" s="1197"/>
      <c r="AN81" s="1233"/>
      <c r="AO81" s="795"/>
      <c r="AP81" s="795"/>
      <c r="AQ81" s="795"/>
      <c r="AR81" s="796"/>
      <c r="AS81" s="24"/>
    </row>
    <row r="82" spans="2:45" ht="15.75" customHeight="1">
      <c r="B82" s="95">
        <f t="shared" si="3"/>
        <v>4</v>
      </c>
      <c r="C82" s="495"/>
      <c r="D82" s="545"/>
      <c r="E82" s="545"/>
      <c r="F82" s="545"/>
      <c r="G82" s="545"/>
      <c r="H82" s="545"/>
      <c r="I82" s="545"/>
      <c r="J82" s="545"/>
      <c r="K82" s="545"/>
      <c r="L82" s="546"/>
      <c r="M82" s="603"/>
      <c r="N82" s="1271"/>
      <c r="O82" s="1272"/>
      <c r="P82" s="603"/>
      <c r="Q82" s="1271"/>
      <c r="R82" s="1272"/>
      <c r="S82" s="525"/>
      <c r="T82" s="526"/>
      <c r="U82" s="715"/>
      <c r="V82" s="715"/>
      <c r="W82" s="526"/>
      <c r="X82" s="526"/>
      <c r="Y82" s="1273"/>
      <c r="Z82" s="1273"/>
      <c r="AA82" s="1274"/>
      <c r="AB82" s="499"/>
      <c r="AC82" s="500"/>
      <c r="AD82" s="1243"/>
      <c r="AE82" s="1244"/>
      <c r="AF82" s="1262"/>
      <c r="AG82" s="1263"/>
      <c r="AH82" s="1195">
        <f t="shared" si="2"/>
      </c>
      <c r="AI82" s="1196"/>
      <c r="AJ82" s="1196"/>
      <c r="AK82" s="1196"/>
      <c r="AL82" s="1196"/>
      <c r="AM82" s="1197"/>
      <c r="AN82" s="1193" t="s">
        <v>348</v>
      </c>
      <c r="AO82" s="963"/>
      <c r="AP82" s="963"/>
      <c r="AQ82" s="963"/>
      <c r="AR82" s="1194"/>
      <c r="AS82" s="5"/>
    </row>
    <row r="83" spans="2:45" ht="15.75" customHeight="1">
      <c r="B83" s="95">
        <f t="shared" si="3"/>
        <v>5</v>
      </c>
      <c r="C83" s="495"/>
      <c r="D83" s="545"/>
      <c r="E83" s="545"/>
      <c r="F83" s="545"/>
      <c r="G83" s="545"/>
      <c r="H83" s="545"/>
      <c r="I83" s="545"/>
      <c r="J83" s="545"/>
      <c r="K83" s="545"/>
      <c r="L83" s="546"/>
      <c r="M83" s="603"/>
      <c r="N83" s="1271"/>
      <c r="O83" s="1272"/>
      <c r="P83" s="603"/>
      <c r="Q83" s="1271"/>
      <c r="R83" s="1272"/>
      <c r="S83" s="525"/>
      <c r="T83" s="526"/>
      <c r="U83" s="715"/>
      <c r="V83" s="715"/>
      <c r="W83" s="526"/>
      <c r="X83" s="526"/>
      <c r="Y83" s="1273"/>
      <c r="Z83" s="1273"/>
      <c r="AA83" s="1274"/>
      <c r="AB83" s="499"/>
      <c r="AC83" s="500"/>
      <c r="AD83" s="1243"/>
      <c r="AE83" s="1244"/>
      <c r="AF83" s="1262"/>
      <c r="AG83" s="1263"/>
      <c r="AH83" s="1195">
        <f t="shared" si="2"/>
      </c>
      <c r="AI83" s="1196"/>
      <c r="AJ83" s="1196"/>
      <c r="AK83" s="1196"/>
      <c r="AL83" s="1196"/>
      <c r="AM83" s="1197"/>
      <c r="AN83" s="1193"/>
      <c r="AO83" s="963"/>
      <c r="AP83" s="963"/>
      <c r="AQ83" s="963"/>
      <c r="AR83" s="1194"/>
      <c r="AS83" s="5"/>
    </row>
    <row r="84" spans="2:45" ht="15.75" customHeight="1">
      <c r="B84" s="95">
        <f t="shared" si="3"/>
        <v>6</v>
      </c>
      <c r="C84" s="495"/>
      <c r="D84" s="545"/>
      <c r="E84" s="545"/>
      <c r="F84" s="545"/>
      <c r="G84" s="545"/>
      <c r="H84" s="545"/>
      <c r="I84" s="545"/>
      <c r="J84" s="545"/>
      <c r="K84" s="545"/>
      <c r="L84" s="546"/>
      <c r="M84" s="603"/>
      <c r="N84" s="1271"/>
      <c r="O84" s="1272"/>
      <c r="P84" s="603"/>
      <c r="Q84" s="1271"/>
      <c r="R84" s="1272"/>
      <c r="S84" s="525"/>
      <c r="T84" s="526"/>
      <c r="U84" s="715"/>
      <c r="V84" s="715"/>
      <c r="W84" s="526"/>
      <c r="X84" s="526"/>
      <c r="Y84" s="1273"/>
      <c r="Z84" s="1273"/>
      <c r="AA84" s="1274"/>
      <c r="AB84" s="499"/>
      <c r="AC84" s="500"/>
      <c r="AD84" s="1243"/>
      <c r="AE84" s="1244"/>
      <c r="AF84" s="1262"/>
      <c r="AG84" s="1263"/>
      <c r="AH84" s="1195">
        <f t="shared" si="2"/>
      </c>
      <c r="AI84" s="1196"/>
      <c r="AJ84" s="1196"/>
      <c r="AK84" s="1196"/>
      <c r="AL84" s="1196"/>
      <c r="AM84" s="1197"/>
      <c r="AN84" s="1193"/>
      <c r="AO84" s="963"/>
      <c r="AP84" s="963"/>
      <c r="AQ84" s="963"/>
      <c r="AR84" s="1194"/>
      <c r="AS84" s="5"/>
    </row>
    <row r="85" spans="2:45" ht="15.75" customHeight="1">
      <c r="B85" s="95">
        <f t="shared" si="3"/>
        <v>7</v>
      </c>
      <c r="C85" s="495"/>
      <c r="D85" s="545"/>
      <c r="E85" s="545"/>
      <c r="F85" s="545"/>
      <c r="G85" s="545"/>
      <c r="H85" s="545"/>
      <c r="I85" s="545"/>
      <c r="J85" s="545"/>
      <c r="K85" s="545"/>
      <c r="L85" s="546"/>
      <c r="M85" s="603"/>
      <c r="N85" s="1271"/>
      <c r="O85" s="1272"/>
      <c r="P85" s="603"/>
      <c r="Q85" s="1271"/>
      <c r="R85" s="1272"/>
      <c r="S85" s="525"/>
      <c r="T85" s="526"/>
      <c r="U85" s="715"/>
      <c r="V85" s="715"/>
      <c r="W85" s="526"/>
      <c r="X85" s="526"/>
      <c r="Y85" s="1273"/>
      <c r="Z85" s="1273"/>
      <c r="AA85" s="1274"/>
      <c r="AB85" s="499"/>
      <c r="AC85" s="500"/>
      <c r="AD85" s="1243"/>
      <c r="AE85" s="1244"/>
      <c r="AF85" s="1262"/>
      <c r="AG85" s="1263"/>
      <c r="AH85" s="1195">
        <f t="shared" si="2"/>
      </c>
      <c r="AI85" s="1196"/>
      <c r="AJ85" s="1196"/>
      <c r="AK85" s="1196"/>
      <c r="AL85" s="1196"/>
      <c r="AM85" s="1197"/>
      <c r="AN85" s="1193"/>
      <c r="AO85" s="963"/>
      <c r="AP85" s="963"/>
      <c r="AQ85" s="963"/>
      <c r="AR85" s="1194"/>
      <c r="AS85" s="5"/>
    </row>
    <row r="86" spans="2:45" ht="15.75" customHeight="1">
      <c r="B86" s="95">
        <f t="shared" si="3"/>
        <v>8</v>
      </c>
      <c r="C86" s="495"/>
      <c r="D86" s="545"/>
      <c r="E86" s="545"/>
      <c r="F86" s="545"/>
      <c r="G86" s="545"/>
      <c r="H86" s="545"/>
      <c r="I86" s="545"/>
      <c r="J86" s="545"/>
      <c r="K86" s="545"/>
      <c r="L86" s="546"/>
      <c r="M86" s="603"/>
      <c r="N86" s="1271"/>
      <c r="O86" s="1272"/>
      <c r="P86" s="603"/>
      <c r="Q86" s="1271"/>
      <c r="R86" s="1272"/>
      <c r="S86" s="525"/>
      <c r="T86" s="526"/>
      <c r="U86" s="715"/>
      <c r="V86" s="715"/>
      <c r="W86" s="526"/>
      <c r="X86" s="526"/>
      <c r="Y86" s="1273"/>
      <c r="Z86" s="1273"/>
      <c r="AA86" s="1274"/>
      <c r="AB86" s="499"/>
      <c r="AC86" s="500"/>
      <c r="AD86" s="1243"/>
      <c r="AE86" s="1244"/>
      <c r="AF86" s="1262"/>
      <c r="AG86" s="1263"/>
      <c r="AH86" s="1195">
        <f t="shared" si="2"/>
      </c>
      <c r="AI86" s="1196"/>
      <c r="AJ86" s="1196"/>
      <c r="AK86" s="1196"/>
      <c r="AL86" s="1196"/>
      <c r="AM86" s="1197"/>
      <c r="AN86" s="1193"/>
      <c r="AO86" s="963"/>
      <c r="AP86" s="963"/>
      <c r="AQ86" s="963"/>
      <c r="AR86" s="1194"/>
      <c r="AS86" s="5"/>
    </row>
    <row r="87" spans="2:45" ht="15.75" customHeight="1">
      <c r="B87" s="95">
        <f t="shared" si="3"/>
        <v>9</v>
      </c>
      <c r="C87" s="495"/>
      <c r="D87" s="545"/>
      <c r="E87" s="545"/>
      <c r="F87" s="545"/>
      <c r="G87" s="545"/>
      <c r="H87" s="545"/>
      <c r="I87" s="545"/>
      <c r="J87" s="545"/>
      <c r="K87" s="545"/>
      <c r="L87" s="546"/>
      <c r="M87" s="603"/>
      <c r="N87" s="1271"/>
      <c r="O87" s="1272"/>
      <c r="P87" s="603"/>
      <c r="Q87" s="1271"/>
      <c r="R87" s="1272"/>
      <c r="S87" s="525"/>
      <c r="T87" s="526"/>
      <c r="U87" s="715"/>
      <c r="V87" s="715"/>
      <c r="W87" s="526"/>
      <c r="X87" s="526"/>
      <c r="Y87" s="1273"/>
      <c r="Z87" s="1273"/>
      <c r="AA87" s="1274"/>
      <c r="AB87" s="499"/>
      <c r="AC87" s="500"/>
      <c r="AD87" s="1243"/>
      <c r="AE87" s="1244"/>
      <c r="AF87" s="1262"/>
      <c r="AG87" s="1263"/>
      <c r="AH87" s="1195">
        <f t="shared" si="2"/>
      </c>
      <c r="AI87" s="1196"/>
      <c r="AJ87" s="1196"/>
      <c r="AK87" s="1196"/>
      <c r="AL87" s="1196"/>
      <c r="AM87" s="1197"/>
      <c r="AN87" s="1193"/>
      <c r="AO87" s="963"/>
      <c r="AP87" s="963"/>
      <c r="AQ87" s="963"/>
      <c r="AR87" s="1194"/>
      <c r="AS87" s="5"/>
    </row>
    <row r="88" spans="2:45" ht="15.75" customHeight="1">
      <c r="B88" s="95">
        <f t="shared" si="3"/>
        <v>10</v>
      </c>
      <c r="C88" s="495"/>
      <c r="D88" s="545"/>
      <c r="E88" s="545"/>
      <c r="F88" s="545"/>
      <c r="G88" s="545"/>
      <c r="H88" s="545"/>
      <c r="I88" s="545"/>
      <c r="J88" s="545"/>
      <c r="K88" s="545"/>
      <c r="L88" s="546"/>
      <c r="M88" s="603"/>
      <c r="N88" s="1271"/>
      <c r="O88" s="1272"/>
      <c r="P88" s="603"/>
      <c r="Q88" s="1271"/>
      <c r="R88" s="1272"/>
      <c r="S88" s="525"/>
      <c r="T88" s="526"/>
      <c r="U88" s="715"/>
      <c r="V88" s="715"/>
      <c r="W88" s="526"/>
      <c r="X88" s="526"/>
      <c r="Y88" s="1273"/>
      <c r="Z88" s="1273"/>
      <c r="AA88" s="1274"/>
      <c r="AB88" s="499"/>
      <c r="AC88" s="500"/>
      <c r="AD88" s="1243"/>
      <c r="AE88" s="1244"/>
      <c r="AF88" s="1262"/>
      <c r="AG88" s="1263"/>
      <c r="AH88" s="1195">
        <f t="shared" si="2"/>
      </c>
      <c r="AI88" s="1196"/>
      <c r="AJ88" s="1196"/>
      <c r="AK88" s="1196"/>
      <c r="AL88" s="1196"/>
      <c r="AM88" s="1197"/>
      <c r="AN88" s="1193"/>
      <c r="AO88" s="963"/>
      <c r="AP88" s="963"/>
      <c r="AQ88" s="963"/>
      <c r="AR88" s="1194"/>
      <c r="AS88" s="5"/>
    </row>
    <row r="89" spans="2:46" ht="15.75" customHeight="1">
      <c r="B89" s="95">
        <f t="shared" si="3"/>
        <v>11</v>
      </c>
      <c r="C89" s="495"/>
      <c r="D89" s="545"/>
      <c r="E89" s="545"/>
      <c r="F89" s="545"/>
      <c r="G89" s="545"/>
      <c r="H89" s="545"/>
      <c r="I89" s="545"/>
      <c r="J89" s="545"/>
      <c r="K89" s="545"/>
      <c r="L89" s="546"/>
      <c r="M89" s="603"/>
      <c r="N89" s="1271"/>
      <c r="O89" s="1272"/>
      <c r="P89" s="603"/>
      <c r="Q89" s="1271"/>
      <c r="R89" s="1272"/>
      <c r="S89" s="525"/>
      <c r="T89" s="526"/>
      <c r="U89" s="715"/>
      <c r="V89" s="715"/>
      <c r="W89" s="526"/>
      <c r="X89" s="526"/>
      <c r="Y89" s="1273"/>
      <c r="Z89" s="1273"/>
      <c r="AA89" s="1274"/>
      <c r="AB89" s="499"/>
      <c r="AC89" s="500"/>
      <c r="AD89" s="1243"/>
      <c r="AE89" s="1244"/>
      <c r="AF89" s="1262"/>
      <c r="AG89" s="1263"/>
      <c r="AH89" s="1195">
        <f t="shared" si="2"/>
      </c>
      <c r="AI89" s="1196"/>
      <c r="AJ89" s="1196"/>
      <c r="AK89" s="1196"/>
      <c r="AL89" s="1196"/>
      <c r="AM89" s="1197"/>
      <c r="AN89" s="1193"/>
      <c r="AO89" s="963"/>
      <c r="AP89" s="963"/>
      <c r="AQ89" s="963"/>
      <c r="AR89" s="963"/>
      <c r="AS89" s="4"/>
      <c r="AT89" s="5"/>
    </row>
    <row r="90" spans="2:46" ht="15.75" customHeight="1">
      <c r="B90" s="95">
        <f t="shared" si="3"/>
        <v>12</v>
      </c>
      <c r="C90" s="495"/>
      <c r="D90" s="545"/>
      <c r="E90" s="545"/>
      <c r="F90" s="545"/>
      <c r="G90" s="545"/>
      <c r="H90" s="545"/>
      <c r="I90" s="545"/>
      <c r="J90" s="545"/>
      <c r="K90" s="545"/>
      <c r="L90" s="546"/>
      <c r="M90" s="603"/>
      <c r="N90" s="1271"/>
      <c r="O90" s="1272"/>
      <c r="P90" s="603"/>
      <c r="Q90" s="1271"/>
      <c r="R90" s="1272"/>
      <c r="S90" s="525"/>
      <c r="T90" s="526"/>
      <c r="U90" s="715"/>
      <c r="V90" s="715"/>
      <c r="W90" s="526"/>
      <c r="X90" s="526"/>
      <c r="Y90" s="1273"/>
      <c r="Z90" s="1273"/>
      <c r="AA90" s="1274"/>
      <c r="AB90" s="499"/>
      <c r="AC90" s="500"/>
      <c r="AD90" s="1243"/>
      <c r="AE90" s="1244"/>
      <c r="AF90" s="1262"/>
      <c r="AG90" s="1263"/>
      <c r="AH90" s="1195">
        <f t="shared" si="2"/>
      </c>
      <c r="AI90" s="1196"/>
      <c r="AJ90" s="1196"/>
      <c r="AK90" s="1196"/>
      <c r="AL90" s="1196"/>
      <c r="AM90" s="1197"/>
      <c r="AN90" s="1193"/>
      <c r="AO90" s="963"/>
      <c r="AP90" s="963"/>
      <c r="AQ90" s="963"/>
      <c r="AR90" s="963"/>
      <c r="AS90" s="4"/>
      <c r="AT90" s="5"/>
    </row>
    <row r="91" spans="2:46" ht="15.75" customHeight="1">
      <c r="B91" s="95">
        <f t="shared" si="3"/>
        <v>13</v>
      </c>
      <c r="C91" s="495"/>
      <c r="D91" s="545"/>
      <c r="E91" s="545"/>
      <c r="F91" s="545"/>
      <c r="G91" s="545"/>
      <c r="H91" s="545"/>
      <c r="I91" s="545"/>
      <c r="J91" s="545"/>
      <c r="K91" s="545"/>
      <c r="L91" s="546"/>
      <c r="M91" s="603"/>
      <c r="N91" s="1271"/>
      <c r="O91" s="1272"/>
      <c r="P91" s="603"/>
      <c r="Q91" s="1271"/>
      <c r="R91" s="1272"/>
      <c r="S91" s="525"/>
      <c r="T91" s="526"/>
      <c r="U91" s="715"/>
      <c r="V91" s="715"/>
      <c r="W91" s="526"/>
      <c r="X91" s="526"/>
      <c r="Y91" s="1273"/>
      <c r="Z91" s="1273"/>
      <c r="AA91" s="1274"/>
      <c r="AB91" s="499"/>
      <c r="AC91" s="500"/>
      <c r="AD91" s="1243"/>
      <c r="AE91" s="1244"/>
      <c r="AF91" s="1262"/>
      <c r="AG91" s="1263"/>
      <c r="AH91" s="1195">
        <f t="shared" si="2"/>
      </c>
      <c r="AI91" s="1196"/>
      <c r="AJ91" s="1196"/>
      <c r="AK91" s="1196"/>
      <c r="AL91" s="1196"/>
      <c r="AM91" s="1197"/>
      <c r="AN91" s="1088" t="s">
        <v>397</v>
      </c>
      <c r="AO91" s="1062"/>
      <c r="AP91" s="1062"/>
      <c r="AQ91" s="1062"/>
      <c r="AR91" s="1062"/>
      <c r="AS91" s="4"/>
      <c r="AT91" s="5"/>
    </row>
    <row r="92" spans="2:46" ht="15.75" customHeight="1">
      <c r="B92" s="95">
        <f t="shared" si="3"/>
        <v>14</v>
      </c>
      <c r="C92" s="495"/>
      <c r="D92" s="545"/>
      <c r="E92" s="545"/>
      <c r="F92" s="545"/>
      <c r="G92" s="545"/>
      <c r="H92" s="545"/>
      <c r="I92" s="545"/>
      <c r="J92" s="545"/>
      <c r="K92" s="545"/>
      <c r="L92" s="546"/>
      <c r="M92" s="603"/>
      <c r="N92" s="1271"/>
      <c r="O92" s="1272"/>
      <c r="P92" s="603"/>
      <c r="Q92" s="1271"/>
      <c r="R92" s="1272"/>
      <c r="S92" s="525"/>
      <c r="T92" s="526"/>
      <c r="U92" s="715"/>
      <c r="V92" s="715"/>
      <c r="W92" s="526"/>
      <c r="X92" s="526"/>
      <c r="Y92" s="1273"/>
      <c r="Z92" s="1273"/>
      <c r="AA92" s="1274"/>
      <c r="AB92" s="499"/>
      <c r="AC92" s="500"/>
      <c r="AD92" s="1243"/>
      <c r="AE92" s="1244"/>
      <c r="AF92" s="1262"/>
      <c r="AG92" s="1263"/>
      <c r="AH92" s="1195">
        <f t="shared" si="2"/>
      </c>
      <c r="AI92" s="1196"/>
      <c r="AJ92" s="1196"/>
      <c r="AK92" s="1196"/>
      <c r="AL92" s="1196"/>
      <c r="AM92" s="1197"/>
      <c r="AN92" s="1061"/>
      <c r="AO92" s="1062"/>
      <c r="AP92" s="1062"/>
      <c r="AQ92" s="1062"/>
      <c r="AR92" s="1062"/>
      <c r="AS92" s="4"/>
      <c r="AT92" s="5"/>
    </row>
    <row r="93" spans="2:46" ht="15.75" customHeight="1">
      <c r="B93" s="95">
        <f t="shared" si="3"/>
        <v>15</v>
      </c>
      <c r="C93" s="495"/>
      <c r="D93" s="545"/>
      <c r="E93" s="545"/>
      <c r="F93" s="545"/>
      <c r="G93" s="545"/>
      <c r="H93" s="545"/>
      <c r="I93" s="545"/>
      <c r="J93" s="545"/>
      <c r="K93" s="545"/>
      <c r="L93" s="546"/>
      <c r="M93" s="603"/>
      <c r="N93" s="1271"/>
      <c r="O93" s="1272"/>
      <c r="P93" s="603"/>
      <c r="Q93" s="1271"/>
      <c r="R93" s="1272"/>
      <c r="S93" s="525"/>
      <c r="T93" s="526"/>
      <c r="U93" s="715"/>
      <c r="V93" s="715"/>
      <c r="W93" s="526"/>
      <c r="X93" s="526"/>
      <c r="Y93" s="1273"/>
      <c r="Z93" s="1273"/>
      <c r="AA93" s="1274"/>
      <c r="AB93" s="499"/>
      <c r="AC93" s="500"/>
      <c r="AD93" s="1243"/>
      <c r="AE93" s="1244"/>
      <c r="AF93" s="1262"/>
      <c r="AG93" s="1263"/>
      <c r="AH93" s="1195">
        <f t="shared" si="2"/>
      </c>
      <c r="AI93" s="1196"/>
      <c r="AJ93" s="1196"/>
      <c r="AK93" s="1196"/>
      <c r="AL93" s="1196"/>
      <c r="AM93" s="1197"/>
      <c r="AN93" s="1061"/>
      <c r="AO93" s="1062"/>
      <c r="AP93" s="1062"/>
      <c r="AQ93" s="1062"/>
      <c r="AR93" s="1062"/>
      <c r="AS93" s="4"/>
      <c r="AT93" s="5"/>
    </row>
    <row r="94" spans="2:46" ht="15.75" customHeight="1">
      <c r="B94" s="95">
        <f t="shared" si="3"/>
        <v>16</v>
      </c>
      <c r="C94" s="495"/>
      <c r="D94" s="545"/>
      <c r="E94" s="545"/>
      <c r="F94" s="545"/>
      <c r="G94" s="545"/>
      <c r="H94" s="545"/>
      <c r="I94" s="545"/>
      <c r="J94" s="545"/>
      <c r="K94" s="545"/>
      <c r="L94" s="546"/>
      <c r="M94" s="603"/>
      <c r="N94" s="1271"/>
      <c r="O94" s="1272"/>
      <c r="P94" s="603"/>
      <c r="Q94" s="1271"/>
      <c r="R94" s="1272"/>
      <c r="S94" s="525"/>
      <c r="T94" s="526"/>
      <c r="U94" s="715"/>
      <c r="V94" s="715"/>
      <c r="W94" s="526"/>
      <c r="X94" s="526"/>
      <c r="Y94" s="1273"/>
      <c r="Z94" s="1273"/>
      <c r="AA94" s="1274"/>
      <c r="AB94" s="499"/>
      <c r="AC94" s="500"/>
      <c r="AD94" s="1243"/>
      <c r="AE94" s="1244"/>
      <c r="AF94" s="1262"/>
      <c r="AG94" s="1263"/>
      <c r="AH94" s="1195">
        <f t="shared" si="2"/>
      </c>
      <c r="AI94" s="1196"/>
      <c r="AJ94" s="1196"/>
      <c r="AK94" s="1196"/>
      <c r="AL94" s="1196"/>
      <c r="AM94" s="1197"/>
      <c r="AN94" s="1061"/>
      <c r="AO94" s="1062"/>
      <c r="AP94" s="1062"/>
      <c r="AQ94" s="1062"/>
      <c r="AR94" s="1062"/>
      <c r="AS94" s="4"/>
      <c r="AT94" s="5"/>
    </row>
    <row r="95" spans="2:46" ht="15.75" customHeight="1">
      <c r="B95" s="95">
        <f t="shared" si="3"/>
        <v>17</v>
      </c>
      <c r="C95" s="495"/>
      <c r="D95" s="545"/>
      <c r="E95" s="545"/>
      <c r="F95" s="545"/>
      <c r="G95" s="545"/>
      <c r="H95" s="545"/>
      <c r="I95" s="545"/>
      <c r="J95" s="545"/>
      <c r="K95" s="545"/>
      <c r="L95" s="546"/>
      <c r="M95" s="603"/>
      <c r="N95" s="1271"/>
      <c r="O95" s="1272"/>
      <c r="P95" s="603"/>
      <c r="Q95" s="1271"/>
      <c r="R95" s="1272"/>
      <c r="S95" s="525"/>
      <c r="T95" s="526"/>
      <c r="U95" s="715"/>
      <c r="V95" s="715"/>
      <c r="W95" s="526"/>
      <c r="X95" s="526"/>
      <c r="Y95" s="1273"/>
      <c r="Z95" s="1273"/>
      <c r="AA95" s="1274"/>
      <c r="AB95" s="499"/>
      <c r="AC95" s="500"/>
      <c r="AD95" s="1243"/>
      <c r="AE95" s="1244"/>
      <c r="AF95" s="1262"/>
      <c r="AG95" s="1263"/>
      <c r="AH95" s="1195">
        <f t="shared" si="2"/>
      </c>
      <c r="AI95" s="1196"/>
      <c r="AJ95" s="1196"/>
      <c r="AK95" s="1196"/>
      <c r="AL95" s="1196"/>
      <c r="AM95" s="1197"/>
      <c r="AN95" s="1061"/>
      <c r="AO95" s="1062"/>
      <c r="AP95" s="1062"/>
      <c r="AQ95" s="1062"/>
      <c r="AR95" s="1062"/>
      <c r="AS95" s="4"/>
      <c r="AT95" s="5"/>
    </row>
    <row r="96" spans="2:46" ht="15.75" customHeight="1">
      <c r="B96" s="95">
        <f t="shared" si="3"/>
        <v>18</v>
      </c>
      <c r="C96" s="495"/>
      <c r="D96" s="545"/>
      <c r="E96" s="545"/>
      <c r="F96" s="545"/>
      <c r="G96" s="545"/>
      <c r="H96" s="545"/>
      <c r="I96" s="545"/>
      <c r="J96" s="545"/>
      <c r="K96" s="545"/>
      <c r="L96" s="546"/>
      <c r="M96" s="603"/>
      <c r="N96" s="1271"/>
      <c r="O96" s="1272"/>
      <c r="P96" s="603"/>
      <c r="Q96" s="1271"/>
      <c r="R96" s="1272"/>
      <c r="S96" s="525"/>
      <c r="T96" s="526"/>
      <c r="U96" s="715"/>
      <c r="V96" s="715"/>
      <c r="W96" s="526"/>
      <c r="X96" s="526"/>
      <c r="Y96" s="1273"/>
      <c r="Z96" s="1273"/>
      <c r="AA96" s="1274"/>
      <c r="AB96" s="499"/>
      <c r="AC96" s="500"/>
      <c r="AD96" s="1243"/>
      <c r="AE96" s="1244"/>
      <c r="AF96" s="1262"/>
      <c r="AG96" s="1263"/>
      <c r="AH96" s="1195">
        <f t="shared" si="2"/>
      </c>
      <c r="AI96" s="1196"/>
      <c r="AJ96" s="1196"/>
      <c r="AK96" s="1196"/>
      <c r="AL96" s="1196"/>
      <c r="AM96" s="1197"/>
      <c r="AN96" s="1061"/>
      <c r="AO96" s="1062"/>
      <c r="AP96" s="1062"/>
      <c r="AQ96" s="1062"/>
      <c r="AR96" s="1062"/>
      <c r="AS96" s="4"/>
      <c r="AT96" s="5"/>
    </row>
    <row r="97" spans="2:46" ht="15.75" customHeight="1">
      <c r="B97" s="95">
        <f t="shared" si="3"/>
        <v>19</v>
      </c>
      <c r="C97" s="495"/>
      <c r="D97" s="545"/>
      <c r="E97" s="545"/>
      <c r="F97" s="545"/>
      <c r="G97" s="545"/>
      <c r="H97" s="545"/>
      <c r="I97" s="545"/>
      <c r="J97" s="545"/>
      <c r="K97" s="545"/>
      <c r="L97" s="546"/>
      <c r="M97" s="603"/>
      <c r="N97" s="1271"/>
      <c r="O97" s="1272"/>
      <c r="P97" s="603"/>
      <c r="Q97" s="1271"/>
      <c r="R97" s="1272"/>
      <c r="S97" s="525"/>
      <c r="T97" s="526"/>
      <c r="U97" s="715"/>
      <c r="V97" s="715"/>
      <c r="W97" s="526"/>
      <c r="X97" s="526"/>
      <c r="Y97" s="1273"/>
      <c r="Z97" s="1273"/>
      <c r="AA97" s="1274"/>
      <c r="AB97" s="499"/>
      <c r="AC97" s="500"/>
      <c r="AD97" s="1243"/>
      <c r="AE97" s="1244"/>
      <c r="AF97" s="1262"/>
      <c r="AG97" s="1263"/>
      <c r="AH97" s="1195">
        <f t="shared" si="2"/>
      </c>
      <c r="AI97" s="1196"/>
      <c r="AJ97" s="1196"/>
      <c r="AK97" s="1196"/>
      <c r="AL97" s="1196"/>
      <c r="AM97" s="1197"/>
      <c r="AN97" s="1061"/>
      <c r="AO97" s="1062"/>
      <c r="AP97" s="1062"/>
      <c r="AQ97" s="1062"/>
      <c r="AR97" s="1062"/>
      <c r="AS97" s="4"/>
      <c r="AT97" s="5"/>
    </row>
    <row r="98" spans="2:46" ht="15.75" customHeight="1" thickBot="1">
      <c r="B98" s="95">
        <f t="shared" si="3"/>
        <v>20</v>
      </c>
      <c r="C98" s="858"/>
      <c r="D98" s="859"/>
      <c r="E98" s="859"/>
      <c r="F98" s="859"/>
      <c r="G98" s="859"/>
      <c r="H98" s="859"/>
      <c r="I98" s="859"/>
      <c r="J98" s="859"/>
      <c r="K98" s="859"/>
      <c r="L98" s="860"/>
      <c r="M98" s="603"/>
      <c r="N98" s="1271"/>
      <c r="O98" s="1272"/>
      <c r="P98" s="603"/>
      <c r="Q98" s="1271"/>
      <c r="R98" s="1272"/>
      <c r="S98" s="525"/>
      <c r="T98" s="526"/>
      <c r="U98" s="715"/>
      <c r="V98" s="715"/>
      <c r="W98" s="526"/>
      <c r="X98" s="526"/>
      <c r="Y98" s="1273"/>
      <c r="Z98" s="1273"/>
      <c r="AA98" s="1274"/>
      <c r="AB98" s="499"/>
      <c r="AC98" s="500"/>
      <c r="AD98" s="1243"/>
      <c r="AE98" s="1244"/>
      <c r="AF98" s="1262"/>
      <c r="AG98" s="1263"/>
      <c r="AH98" s="1245">
        <f t="shared" si="2"/>
      </c>
      <c r="AI98" s="1246"/>
      <c r="AJ98" s="1246"/>
      <c r="AK98" s="1246"/>
      <c r="AL98" s="1246"/>
      <c r="AM98" s="1247"/>
      <c r="AN98" s="24"/>
      <c r="AO98" s="24"/>
      <c r="AP98" s="24"/>
      <c r="AQ98" s="24"/>
      <c r="AR98" s="84"/>
      <c r="AS98" s="4"/>
      <c r="AT98" s="5"/>
    </row>
    <row r="99" spans="2:46" ht="39.75" customHeight="1" thickBot="1">
      <c r="B99" s="228" t="s">
        <v>242</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87">
        <f>SUM(AH79:AJ98)</f>
        <v>0</v>
      </c>
      <c r="AI99" s="1288"/>
      <c r="AJ99" s="1288"/>
      <c r="AK99" s="1288"/>
      <c r="AL99" s="1288"/>
      <c r="AM99" s="1289"/>
      <c r="AN99" s="87"/>
      <c r="AO99" s="87"/>
      <c r="AP99" s="87"/>
      <c r="AQ99" s="87"/>
      <c r="AR99" s="84"/>
      <c r="AS99" s="4"/>
      <c r="AT99" s="5"/>
    </row>
  </sheetData>
  <sheetProtection/>
  <mergeCells count="461">
    <mergeCell ref="E17:P17"/>
    <mergeCell ref="G29:H29"/>
    <mergeCell ref="O21:P21"/>
    <mergeCell ref="Q21:T21"/>
    <mergeCell ref="Y21:AB21"/>
    <mergeCell ref="AF21:AG21"/>
    <mergeCell ref="F27:G27"/>
    <mergeCell ref="AP43:AR44"/>
    <mergeCell ref="AN43:AO44"/>
    <mergeCell ref="B36:AQ36"/>
    <mergeCell ref="B37:AQ38"/>
    <mergeCell ref="B39:AO40"/>
    <mergeCell ref="AP39:AQ40"/>
    <mergeCell ref="AB46:AG46"/>
    <mergeCell ref="B43:AL44"/>
    <mergeCell ref="P46:R46"/>
    <mergeCell ref="S46:AA46"/>
    <mergeCell ref="T3:AP3"/>
    <mergeCell ref="AO1:AQ2"/>
    <mergeCell ref="AM1:AN2"/>
    <mergeCell ref="B1:AL2"/>
    <mergeCell ref="C3:S3"/>
    <mergeCell ref="AB8:AQ8"/>
    <mergeCell ref="AB51:AG51"/>
    <mergeCell ref="AB50:AG50"/>
    <mergeCell ref="AH21:AK21"/>
    <mergeCell ref="AH22:AO23"/>
    <mergeCell ref="AB47:AD47"/>
    <mergeCell ref="J13:AP13"/>
    <mergeCell ref="J14:AP14"/>
    <mergeCell ref="U51:V51"/>
    <mergeCell ref="AH46:AR46"/>
    <mergeCell ref="W51:X51"/>
    <mergeCell ref="Y51:AA51"/>
    <mergeCell ref="U52:V52"/>
    <mergeCell ref="W52:X52"/>
    <mergeCell ref="Y52:AA52"/>
    <mergeCell ref="W57:X57"/>
    <mergeCell ref="Y57:AA57"/>
    <mergeCell ref="U54:V54"/>
    <mergeCell ref="W54:X54"/>
    <mergeCell ref="Y54:AA54"/>
    <mergeCell ref="U55:V55"/>
    <mergeCell ref="W55:X55"/>
    <mergeCell ref="Y55:AA55"/>
    <mergeCell ref="U56:V56"/>
    <mergeCell ref="W56:X56"/>
    <mergeCell ref="W59:X59"/>
    <mergeCell ref="Y59:AA59"/>
    <mergeCell ref="W58:X58"/>
    <mergeCell ref="Y58:AA58"/>
    <mergeCell ref="W61:X61"/>
    <mergeCell ref="Y61:AA61"/>
    <mergeCell ref="W60:X60"/>
    <mergeCell ref="Y60:AA60"/>
    <mergeCell ref="W63:X63"/>
    <mergeCell ref="Y63:AA63"/>
    <mergeCell ref="W62:X62"/>
    <mergeCell ref="Y62:AA62"/>
    <mergeCell ref="S64:T64"/>
    <mergeCell ref="U64:V64"/>
    <mergeCell ref="W64:X64"/>
    <mergeCell ref="Y64:AA64"/>
    <mergeCell ref="S65:T65"/>
    <mergeCell ref="U65:V65"/>
    <mergeCell ref="W65:X65"/>
    <mergeCell ref="Y65:AA65"/>
    <mergeCell ref="U67:V67"/>
    <mergeCell ref="W67:X67"/>
    <mergeCell ref="Y67:AA67"/>
    <mergeCell ref="S66:T66"/>
    <mergeCell ref="U66:V66"/>
    <mergeCell ref="W66:X66"/>
    <mergeCell ref="Y66:AA66"/>
    <mergeCell ref="U69:V69"/>
    <mergeCell ref="W69:X69"/>
    <mergeCell ref="Y69:AA69"/>
    <mergeCell ref="U68:V68"/>
    <mergeCell ref="W68:X68"/>
    <mergeCell ref="Y68:AA68"/>
    <mergeCell ref="S76:T76"/>
    <mergeCell ref="U76:V76"/>
    <mergeCell ref="Y76:AA76"/>
    <mergeCell ref="AB76:AG76"/>
    <mergeCell ref="U77:V77"/>
    <mergeCell ref="Y77:AA77"/>
    <mergeCell ref="AB77:AC77"/>
    <mergeCell ref="AD77:AE77"/>
    <mergeCell ref="S78:T78"/>
    <mergeCell ref="U78:V78"/>
    <mergeCell ref="W78:X78"/>
    <mergeCell ref="Y78:AA78"/>
    <mergeCell ref="S79:T79"/>
    <mergeCell ref="U79:V79"/>
    <mergeCell ref="W79:X79"/>
    <mergeCell ref="Y79:AA79"/>
    <mergeCell ref="S81:T81"/>
    <mergeCell ref="U81:V81"/>
    <mergeCell ref="W81:X81"/>
    <mergeCell ref="Y81:AA81"/>
    <mergeCell ref="S80:T80"/>
    <mergeCell ref="U80:V80"/>
    <mergeCell ref="W80:X80"/>
    <mergeCell ref="Y80:AA80"/>
    <mergeCell ref="AD82:AE82"/>
    <mergeCell ref="AF82:AG82"/>
    <mergeCell ref="AB82:AC82"/>
    <mergeCell ref="AB81:AC81"/>
    <mergeCell ref="AD81:AE81"/>
    <mergeCell ref="AF81:AG81"/>
    <mergeCell ref="U83:V83"/>
    <mergeCell ref="W83:X83"/>
    <mergeCell ref="Y83:AA83"/>
    <mergeCell ref="Y82:AA82"/>
    <mergeCell ref="S82:T82"/>
    <mergeCell ref="U82:V82"/>
    <mergeCell ref="W82:X82"/>
    <mergeCell ref="AB84:AC84"/>
    <mergeCell ref="AB83:AC83"/>
    <mergeCell ref="S84:T84"/>
    <mergeCell ref="U84:V84"/>
    <mergeCell ref="W84:X84"/>
    <mergeCell ref="Y84:AA84"/>
    <mergeCell ref="S83:T83"/>
    <mergeCell ref="AD84:AE84"/>
    <mergeCell ref="AF84:AG84"/>
    <mergeCell ref="AF83:AG83"/>
    <mergeCell ref="AD83:AE83"/>
    <mergeCell ref="Y85:AA85"/>
    <mergeCell ref="AB85:AC85"/>
    <mergeCell ref="AD85:AE85"/>
    <mergeCell ref="AF85:AG85"/>
    <mergeCell ref="AF87:AG87"/>
    <mergeCell ref="AF86:AG86"/>
    <mergeCell ref="AH85:AM85"/>
    <mergeCell ref="S86:T86"/>
    <mergeCell ref="U86:V86"/>
    <mergeCell ref="W86:X86"/>
    <mergeCell ref="Y86:AA86"/>
    <mergeCell ref="S85:T85"/>
    <mergeCell ref="U85:V85"/>
    <mergeCell ref="W85:X85"/>
    <mergeCell ref="AB87:AC87"/>
    <mergeCell ref="AB86:AC86"/>
    <mergeCell ref="AD86:AE86"/>
    <mergeCell ref="AD87:AE87"/>
    <mergeCell ref="S87:T87"/>
    <mergeCell ref="U87:V87"/>
    <mergeCell ref="W87:X87"/>
    <mergeCell ref="Y87:AA87"/>
    <mergeCell ref="AB88:AC88"/>
    <mergeCell ref="AD88:AE88"/>
    <mergeCell ref="AF88:AG88"/>
    <mergeCell ref="S88:T88"/>
    <mergeCell ref="U88:V88"/>
    <mergeCell ref="W88:X88"/>
    <mergeCell ref="Y88:AA88"/>
    <mergeCell ref="AF89:AG89"/>
    <mergeCell ref="S89:T89"/>
    <mergeCell ref="U89:V89"/>
    <mergeCell ref="W89:X89"/>
    <mergeCell ref="Y89:AA89"/>
    <mergeCell ref="AB89:AC89"/>
    <mergeCell ref="AD89:AE89"/>
    <mergeCell ref="S90:T90"/>
    <mergeCell ref="U90:V90"/>
    <mergeCell ref="W90:X90"/>
    <mergeCell ref="Y90:AA90"/>
    <mergeCell ref="S91:T91"/>
    <mergeCell ref="U91:V91"/>
    <mergeCell ref="W91:X91"/>
    <mergeCell ref="Y91:AA91"/>
    <mergeCell ref="AH90:AM90"/>
    <mergeCell ref="AH91:AM91"/>
    <mergeCell ref="AB91:AC91"/>
    <mergeCell ref="AB90:AC90"/>
    <mergeCell ref="AD91:AE91"/>
    <mergeCell ref="AF91:AG91"/>
    <mergeCell ref="AF90:AG90"/>
    <mergeCell ref="AD90:AE90"/>
    <mergeCell ref="S92:T92"/>
    <mergeCell ref="U92:V92"/>
    <mergeCell ref="W92:X92"/>
    <mergeCell ref="Y92:AA92"/>
    <mergeCell ref="S93:T93"/>
    <mergeCell ref="U93:V93"/>
    <mergeCell ref="W93:X93"/>
    <mergeCell ref="Y93:AA93"/>
    <mergeCell ref="AH92:AM92"/>
    <mergeCell ref="AH93:AM93"/>
    <mergeCell ref="AB93:AC93"/>
    <mergeCell ref="AB92:AC92"/>
    <mergeCell ref="AD93:AE93"/>
    <mergeCell ref="AF93:AG93"/>
    <mergeCell ref="AF92:AG92"/>
    <mergeCell ref="AD92:AE92"/>
    <mergeCell ref="S94:T94"/>
    <mergeCell ref="U94:V94"/>
    <mergeCell ref="W94:X94"/>
    <mergeCell ref="Y94:AA94"/>
    <mergeCell ref="S95:T95"/>
    <mergeCell ref="U95:V95"/>
    <mergeCell ref="W95:X95"/>
    <mergeCell ref="Y95:AA95"/>
    <mergeCell ref="AH94:AM94"/>
    <mergeCell ref="AH95:AM95"/>
    <mergeCell ref="AB95:AC95"/>
    <mergeCell ref="AB94:AC94"/>
    <mergeCell ref="AD95:AE95"/>
    <mergeCell ref="AF95:AG95"/>
    <mergeCell ref="AF94:AG94"/>
    <mergeCell ref="AD94:AE94"/>
    <mergeCell ref="AB97:AC97"/>
    <mergeCell ref="AB96:AC96"/>
    <mergeCell ref="S97:T97"/>
    <mergeCell ref="U97:V97"/>
    <mergeCell ref="W97:X97"/>
    <mergeCell ref="Y97:AA97"/>
    <mergeCell ref="S96:T96"/>
    <mergeCell ref="U96:V96"/>
    <mergeCell ref="W96:X96"/>
    <mergeCell ref="Y96:AA96"/>
    <mergeCell ref="AH99:AM99"/>
    <mergeCell ref="AB98:AC98"/>
    <mergeCell ref="S98:T98"/>
    <mergeCell ref="U98:V98"/>
    <mergeCell ref="W98:X98"/>
    <mergeCell ref="Y98:AA98"/>
    <mergeCell ref="AF98:AG98"/>
    <mergeCell ref="AD98:AE98"/>
    <mergeCell ref="AH98:AM98"/>
    <mergeCell ref="AF96:AG96"/>
    <mergeCell ref="AD96:AE96"/>
    <mergeCell ref="AH96:AM96"/>
    <mergeCell ref="AH97:AM97"/>
    <mergeCell ref="AD97:AE97"/>
    <mergeCell ref="AF97:AG97"/>
    <mergeCell ref="C96:L96"/>
    <mergeCell ref="C97:L97"/>
    <mergeCell ref="M98:O98"/>
    <mergeCell ref="P98:R98"/>
    <mergeCell ref="M96:O96"/>
    <mergeCell ref="P96:R96"/>
    <mergeCell ref="M97:O97"/>
    <mergeCell ref="P97:R97"/>
    <mergeCell ref="C98:L98"/>
    <mergeCell ref="M95:O95"/>
    <mergeCell ref="P95:R95"/>
    <mergeCell ref="C94:L94"/>
    <mergeCell ref="C95:L95"/>
    <mergeCell ref="C92:L92"/>
    <mergeCell ref="C93:L93"/>
    <mergeCell ref="M94:O94"/>
    <mergeCell ref="P94:R94"/>
    <mergeCell ref="M92:O92"/>
    <mergeCell ref="P92:R92"/>
    <mergeCell ref="M93:O93"/>
    <mergeCell ref="P93:R93"/>
    <mergeCell ref="M91:O91"/>
    <mergeCell ref="P91:R91"/>
    <mergeCell ref="C90:L90"/>
    <mergeCell ref="C91:L91"/>
    <mergeCell ref="C88:L88"/>
    <mergeCell ref="C89:L89"/>
    <mergeCell ref="M90:O90"/>
    <mergeCell ref="P90:R90"/>
    <mergeCell ref="M88:O88"/>
    <mergeCell ref="P88:R88"/>
    <mergeCell ref="M89:O89"/>
    <mergeCell ref="P89:R89"/>
    <mergeCell ref="M87:O87"/>
    <mergeCell ref="P87:R87"/>
    <mergeCell ref="C86:L86"/>
    <mergeCell ref="C87:L87"/>
    <mergeCell ref="C84:L84"/>
    <mergeCell ref="C85:L85"/>
    <mergeCell ref="M86:O86"/>
    <mergeCell ref="P86:R86"/>
    <mergeCell ref="M84:O84"/>
    <mergeCell ref="P84:R84"/>
    <mergeCell ref="M85:O85"/>
    <mergeCell ref="P85:R85"/>
    <mergeCell ref="M83:O83"/>
    <mergeCell ref="P83:R83"/>
    <mergeCell ref="C82:L82"/>
    <mergeCell ref="C83:L83"/>
    <mergeCell ref="C80:L80"/>
    <mergeCell ref="C81:L81"/>
    <mergeCell ref="M82:O82"/>
    <mergeCell ref="P82:R82"/>
    <mergeCell ref="M80:O80"/>
    <mergeCell ref="P80:R80"/>
    <mergeCell ref="M81:O81"/>
    <mergeCell ref="P81:R81"/>
    <mergeCell ref="P64:R64"/>
    <mergeCell ref="P65:R65"/>
    <mergeCell ref="P66:R66"/>
    <mergeCell ref="M79:O79"/>
    <mergeCell ref="P79:R79"/>
    <mergeCell ref="M64:O64"/>
    <mergeCell ref="M68:O68"/>
    <mergeCell ref="P68:R68"/>
    <mergeCell ref="C65:L65"/>
    <mergeCell ref="M65:O65"/>
    <mergeCell ref="C66:L66"/>
    <mergeCell ref="M66:O66"/>
    <mergeCell ref="C61:L61"/>
    <mergeCell ref="C62:L62"/>
    <mergeCell ref="C63:L63"/>
    <mergeCell ref="C64:L64"/>
    <mergeCell ref="C57:L57"/>
    <mergeCell ref="C58:L58"/>
    <mergeCell ref="C59:L59"/>
    <mergeCell ref="C60:L60"/>
    <mergeCell ref="AB56:AG56"/>
    <mergeCell ref="AB57:AG57"/>
    <mergeCell ref="AB52:AG52"/>
    <mergeCell ref="AB53:AG53"/>
    <mergeCell ref="AB54:AG54"/>
    <mergeCell ref="AB55:AG55"/>
    <mergeCell ref="AB58:AG58"/>
    <mergeCell ref="AB59:AG59"/>
    <mergeCell ref="AB60:AG60"/>
    <mergeCell ref="AB61:AG61"/>
    <mergeCell ref="AB62:AG62"/>
    <mergeCell ref="AB63:AG63"/>
    <mergeCell ref="AB64:AG64"/>
    <mergeCell ref="AB65:AG65"/>
    <mergeCell ref="AB66:AG66"/>
    <mergeCell ref="AB67:AG67"/>
    <mergeCell ref="AH78:AM78"/>
    <mergeCell ref="AH79:AM79"/>
    <mergeCell ref="AD79:AE79"/>
    <mergeCell ref="AF79:AG79"/>
    <mergeCell ref="AF78:AG78"/>
    <mergeCell ref="AD78:AE78"/>
    <mergeCell ref="AB79:AC79"/>
    <mergeCell ref="AB78:AC78"/>
    <mergeCell ref="AH80:AM80"/>
    <mergeCell ref="AB68:AG68"/>
    <mergeCell ref="AB69:AG69"/>
    <mergeCell ref="AB70:AG70"/>
    <mergeCell ref="AB71:AG71"/>
    <mergeCell ref="AB80:AC80"/>
    <mergeCell ref="AD80:AE80"/>
    <mergeCell ref="AF80:AG80"/>
    <mergeCell ref="AF77:AG77"/>
    <mergeCell ref="AH75:AJ75"/>
    <mergeCell ref="AH81:AM81"/>
    <mergeCell ref="AH82:AM82"/>
    <mergeCell ref="AH83:AM83"/>
    <mergeCell ref="AH84:AM84"/>
    <mergeCell ref="AH86:AM86"/>
    <mergeCell ref="AH87:AM87"/>
    <mergeCell ref="AH88:AM88"/>
    <mergeCell ref="AH89:AM89"/>
    <mergeCell ref="Y47:AA47"/>
    <mergeCell ref="M46:O46"/>
    <mergeCell ref="S48:T48"/>
    <mergeCell ref="U48:V48"/>
    <mergeCell ref="Y48:AA48"/>
    <mergeCell ref="M47:O47"/>
    <mergeCell ref="P47:R47"/>
    <mergeCell ref="S47:V47"/>
    <mergeCell ref="W47:X47"/>
    <mergeCell ref="U49:V49"/>
    <mergeCell ref="Y49:AA49"/>
    <mergeCell ref="S50:T50"/>
    <mergeCell ref="U50:V50"/>
    <mergeCell ref="W50:X50"/>
    <mergeCell ref="Y50:AA50"/>
    <mergeCell ref="S52:T52"/>
    <mergeCell ref="C51:L51"/>
    <mergeCell ref="M51:O51"/>
    <mergeCell ref="P51:R51"/>
    <mergeCell ref="S51:T51"/>
    <mergeCell ref="U53:V53"/>
    <mergeCell ref="W53:X53"/>
    <mergeCell ref="Y53:AA53"/>
    <mergeCell ref="C52:L52"/>
    <mergeCell ref="M52:O52"/>
    <mergeCell ref="C53:L53"/>
    <mergeCell ref="M53:O53"/>
    <mergeCell ref="P53:R53"/>
    <mergeCell ref="S53:T53"/>
    <mergeCell ref="P52:R52"/>
    <mergeCell ref="C54:L54"/>
    <mergeCell ref="M54:O54"/>
    <mergeCell ref="P54:R54"/>
    <mergeCell ref="S54:T54"/>
    <mergeCell ref="C55:L55"/>
    <mergeCell ref="M55:O55"/>
    <mergeCell ref="P55:R55"/>
    <mergeCell ref="S55:T55"/>
    <mergeCell ref="C56:L56"/>
    <mergeCell ref="M56:O56"/>
    <mergeCell ref="P56:R56"/>
    <mergeCell ref="S56:T56"/>
    <mergeCell ref="M57:O57"/>
    <mergeCell ref="P57:R57"/>
    <mergeCell ref="S57:T57"/>
    <mergeCell ref="U57:V57"/>
    <mergeCell ref="M58:O58"/>
    <mergeCell ref="P58:R58"/>
    <mergeCell ref="S58:T58"/>
    <mergeCell ref="U58:V58"/>
    <mergeCell ref="M59:O59"/>
    <mergeCell ref="P59:R59"/>
    <mergeCell ref="S59:T59"/>
    <mergeCell ref="U59:V59"/>
    <mergeCell ref="M60:O60"/>
    <mergeCell ref="P60:R60"/>
    <mergeCell ref="S60:T60"/>
    <mergeCell ref="U60:V60"/>
    <mergeCell ref="M61:O61"/>
    <mergeCell ref="P61:R61"/>
    <mergeCell ref="S61:T61"/>
    <mergeCell ref="U61:V61"/>
    <mergeCell ref="M62:O62"/>
    <mergeCell ref="P62:R62"/>
    <mergeCell ref="S62:T62"/>
    <mergeCell ref="U62:V62"/>
    <mergeCell ref="M63:O63"/>
    <mergeCell ref="P63:R63"/>
    <mergeCell ref="S63:T63"/>
    <mergeCell ref="U63:V63"/>
    <mergeCell ref="S68:T68"/>
    <mergeCell ref="C67:L67"/>
    <mergeCell ref="M67:O67"/>
    <mergeCell ref="P67:R67"/>
    <mergeCell ref="S67:T67"/>
    <mergeCell ref="AH51:AR55"/>
    <mergeCell ref="C70:L70"/>
    <mergeCell ref="M70:O70"/>
    <mergeCell ref="P70:R70"/>
    <mergeCell ref="S70:T70"/>
    <mergeCell ref="C69:L69"/>
    <mergeCell ref="M69:O69"/>
    <mergeCell ref="P69:R69"/>
    <mergeCell ref="S69:T69"/>
    <mergeCell ref="C68:L68"/>
    <mergeCell ref="AN82:AR90"/>
    <mergeCell ref="AH56:AR59"/>
    <mergeCell ref="AN91:AR97"/>
    <mergeCell ref="W70:X70"/>
    <mergeCell ref="Y70:AA70"/>
    <mergeCell ref="Y56:AA56"/>
    <mergeCell ref="AN74:AR74"/>
    <mergeCell ref="AH74:AM74"/>
    <mergeCell ref="W75:X75"/>
    <mergeCell ref="Y75:AA75"/>
    <mergeCell ref="S74:AA74"/>
    <mergeCell ref="C79:L79"/>
    <mergeCell ref="U70:V70"/>
    <mergeCell ref="AN80:AR81"/>
    <mergeCell ref="M75:O75"/>
    <mergeCell ref="P75:R75"/>
    <mergeCell ref="S75:V75"/>
    <mergeCell ref="AB75:AG75"/>
    <mergeCell ref="M74:O74"/>
    <mergeCell ref="P74:R74"/>
  </mergeCells>
  <dataValidations count="1">
    <dataValidation type="list" allowBlank="1" showInputMessage="1" showErrorMessage="1" sqref="O41:Q42 W45:W46 U45:V47">
      <formula1>$AD$6:$AD$8</formula1>
    </dataValidation>
  </dataValidations>
  <printOptions horizontalCentered="1"/>
  <pageMargins left="0.5905511811023623" right="0" top="0.7874015748031497" bottom="0" header="0.5118110236220472" footer="0.5118110236220472"/>
  <pageSetup horizontalDpi="600" verticalDpi="600" orientation="portrait" paperSize="9" scale="82" r:id="rId1"/>
  <rowBreaks count="1" manualBreakCount="1">
    <brk id="42"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㈱前川製作所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shinomiya_takashi</dc:creator>
  <cp:keywords/>
  <dc:description/>
  <cp:lastModifiedBy>行政情報システム室</cp:lastModifiedBy>
  <cp:lastPrinted>2009-02-16T09:50:50Z</cp:lastPrinted>
  <dcterms:created xsi:type="dcterms:W3CDTF">2006-01-31T01:00:45Z</dcterms:created>
  <dcterms:modified xsi:type="dcterms:W3CDTF">2009-02-17T04:29:18Z</dcterms:modified>
  <cp:category/>
  <cp:version/>
  <cp:contentType/>
  <cp:contentStatus/>
</cp:coreProperties>
</file>