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<sst xmlns="http://schemas.openxmlformats.org/spreadsheetml/2006/main" count="297" uniqueCount="129">
  <si>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</si>
  <si>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</si>
  <si>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</si>
  <si>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</si>
  <si>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</si>
  <si>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</si>
  <si>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</si>
  <si>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</si>
  <si>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</si>
  <si>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</si>
  <si>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</si>
  <si>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</si>
  <si>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</si>
  <si>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</si>
  <si>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</si>
  <si>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</si>
  <si>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</si>
  <si>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</si>
  <si>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</si>
  <si>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</si>
  <si>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</si>
  <si>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</si>
  <si>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</si>
  <si>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</si>
  <si>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</si>
  <si>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</si>
  <si>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</si>
  <si>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</si>
  <si>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</si>
  <si>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</si>
  <si>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</si>
  <si>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</si>
  <si>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</si>
  <si>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</si>
  <si>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</si>
  <si>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</si>
  <si>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</si>
  <si>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</si>
  <si>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</si>
  <si>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</si>
  <si>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</si>
  <si>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</si>
  <si>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</si>
  <si>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</si>
  <si>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</si>
  <si>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</si>
  <si>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</si>
  <si>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</si>
  <si>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平成２４年１０月３１日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</si>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</sst>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5" xfId="65" applyNumberFormat="1" applyFont="1" applyFill="1" applyBorder="1" applyAlignment="1" applyProtection="1">
      <alignment vertical="center"/>
      <protection/>
    </xf>
    <xf numFmtId="191" fontId="0" fillId="0" borderId="28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19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19" fillId="0" borderId="19" xfId="68" applyNumberFormat="1" applyFont="1" applyFill="1" applyBorder="1" applyAlignment="1">
      <alignment horizontal="right" vertical="center"/>
      <protection/>
    </xf>
    <xf numFmtId="180" fontId="20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horizontal="center"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 horizontal="center"/>
      <protection/>
    </xf>
    <xf numFmtId="0" fontId="2" fillId="0" borderId="118" xfId="63" applyFont="1" applyBorder="1" applyAlignment="1">
      <alignment horizontal="center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/>
      <protection/>
    </xf>
    <xf numFmtId="0" fontId="2" fillId="0" borderId="118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2" fillId="0" borderId="117" xfId="63" applyFont="1" applyBorder="1">
      <alignment/>
      <protection/>
    </xf>
    <xf numFmtId="0" fontId="2" fillId="0" borderId="118" xfId="63" applyFont="1" applyBorder="1">
      <alignment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5" fillId="0" borderId="119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050474"/>
        <c:axId val="24909947"/>
      </c:line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 val="autoZero"/>
        <c:auto val="0"/>
        <c:lblOffset val="100"/>
        <c:tickLblSkip val="1"/>
        <c:noMultiLvlLbl val="0"/>
      </c:catAx>
      <c:valAx>
        <c:axId val="2490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3078.607</v>
          </cell>
          <cell r="Q27">
            <v>3455.543</v>
          </cell>
          <cell r="R27">
            <v>3390.358</v>
          </cell>
          <cell r="S27">
            <v>3246.128</v>
          </cell>
          <cell r="T27">
            <v>2911.539</v>
          </cell>
          <cell r="U27">
            <v>3513.493</v>
          </cell>
          <cell r="V27">
            <v>3514.301</v>
          </cell>
          <cell r="W27">
            <v>3389.477</v>
          </cell>
          <cell r="X27">
            <v>3581.963</v>
          </cell>
          <cell r="Y27">
            <v>3886.261</v>
          </cell>
          <cell r="Z27">
            <v>4018.991</v>
          </cell>
          <cell r="AA27">
            <v>4084.222</v>
          </cell>
        </row>
        <row r="28">
          <cell r="O28" t="str">
            <v>予測値</v>
          </cell>
          <cell r="W28">
            <v>3452.347</v>
          </cell>
          <cell r="X28">
            <v>4100</v>
          </cell>
          <cell r="Y28">
            <v>4500</v>
          </cell>
          <cell r="Z28">
            <v>4300</v>
          </cell>
          <cell r="AA28">
            <v>4500</v>
          </cell>
        </row>
        <row r="29">
          <cell r="O29" t="str">
            <v>今年度</v>
          </cell>
          <cell r="P29">
            <v>3179.57</v>
          </cell>
          <cell r="Q29">
            <v>3607.611</v>
          </cell>
          <cell r="R29">
            <v>3716.549</v>
          </cell>
          <cell r="S29">
            <v>3298.476</v>
          </cell>
          <cell r="T29">
            <v>3470.406</v>
          </cell>
          <cell r="U29">
            <v>3645.109</v>
          </cell>
          <cell r="V29">
            <v>3768.514</v>
          </cell>
          <cell r="W29">
            <v>3452.347</v>
          </cell>
        </row>
      </sheetData>
      <sheetData sheetId="3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6211.442</v>
          </cell>
          <cell r="Q27">
            <v>7159.202</v>
          </cell>
          <cell r="R27">
            <v>6962.729</v>
          </cell>
          <cell r="S27">
            <v>6728.901</v>
          </cell>
          <cell r="T27">
            <v>5920.618</v>
          </cell>
          <cell r="U27">
            <v>7194.844</v>
          </cell>
          <cell r="V27">
            <v>7312.014</v>
          </cell>
          <cell r="W27">
            <v>7158.613</v>
          </cell>
          <cell r="X27">
            <v>7409.813</v>
          </cell>
          <cell r="Y27">
            <v>8068.553</v>
          </cell>
          <cell r="Z27">
            <v>8309.87</v>
          </cell>
          <cell r="AA27">
            <v>8462.686</v>
          </cell>
        </row>
        <row r="28">
          <cell r="O28" t="str">
            <v>予測値</v>
          </cell>
          <cell r="W28">
            <v>7200.351</v>
          </cell>
          <cell r="X28">
            <v>8750</v>
          </cell>
          <cell r="Y28">
            <v>9250</v>
          </cell>
          <cell r="Z28">
            <v>8750</v>
          </cell>
          <cell r="AA28">
            <v>9250</v>
          </cell>
        </row>
        <row r="29">
          <cell r="O29" t="str">
            <v>今年度</v>
          </cell>
          <cell r="P29">
            <v>6389.911</v>
          </cell>
          <cell r="Q29">
            <v>7394.388</v>
          </cell>
          <cell r="R29">
            <v>7613.47</v>
          </cell>
          <cell r="S29">
            <v>6857.92</v>
          </cell>
          <cell r="T29">
            <v>7150.464</v>
          </cell>
          <cell r="U29">
            <v>7417.327</v>
          </cell>
          <cell r="V29">
            <v>7697.925</v>
          </cell>
          <cell r="W29">
            <v>7200.351</v>
          </cell>
        </row>
      </sheetData>
      <sheetData sheetId="4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703</v>
          </cell>
          <cell r="Q27">
            <v>685</v>
          </cell>
          <cell r="R27">
            <v>746</v>
          </cell>
          <cell r="S27">
            <v>756</v>
          </cell>
          <cell r="T27">
            <v>717</v>
          </cell>
          <cell r="U27">
            <v>747</v>
          </cell>
          <cell r="V27">
            <v>795</v>
          </cell>
          <cell r="W27">
            <v>760</v>
          </cell>
          <cell r="X27">
            <v>821</v>
          </cell>
          <cell r="Y27">
            <v>830</v>
          </cell>
          <cell r="Z27">
            <v>839</v>
          </cell>
          <cell r="AA27">
            <v>785</v>
          </cell>
        </row>
        <row r="28">
          <cell r="O28" t="str">
            <v>予測値</v>
          </cell>
          <cell r="W28">
            <v>739</v>
          </cell>
          <cell r="X28">
            <v>925</v>
          </cell>
          <cell r="Y28">
            <v>900</v>
          </cell>
          <cell r="Z28">
            <v>850</v>
          </cell>
          <cell r="AA28">
            <v>825</v>
          </cell>
        </row>
        <row r="29">
          <cell r="O29" t="str">
            <v>今年度</v>
          </cell>
          <cell r="P29">
            <v>711</v>
          </cell>
          <cell r="Q29">
            <v>711</v>
          </cell>
          <cell r="R29">
            <v>745</v>
          </cell>
          <cell r="S29">
            <v>762</v>
          </cell>
          <cell r="T29">
            <v>761</v>
          </cell>
          <cell r="U29">
            <v>787</v>
          </cell>
          <cell r="V29">
            <v>793</v>
          </cell>
          <cell r="W29">
            <v>739</v>
          </cell>
        </row>
      </sheetData>
      <sheetData sheetId="5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1616</v>
          </cell>
          <cell r="Q27">
            <v>1606</v>
          </cell>
          <cell r="R27">
            <v>1734</v>
          </cell>
          <cell r="S27">
            <v>1681</v>
          </cell>
          <cell r="T27">
            <v>1540</v>
          </cell>
          <cell r="U27">
            <v>1464</v>
          </cell>
          <cell r="V27">
            <v>1432</v>
          </cell>
          <cell r="W27">
            <v>1469</v>
          </cell>
          <cell r="X27">
            <v>1609</v>
          </cell>
          <cell r="Y27">
            <v>1604</v>
          </cell>
          <cell r="Z27">
            <v>1606</v>
          </cell>
          <cell r="AA27">
            <v>1680</v>
          </cell>
        </row>
        <row r="28">
          <cell r="O28" t="str">
            <v>予測値</v>
          </cell>
          <cell r="W28">
            <v>1664</v>
          </cell>
          <cell r="X28">
            <v>1700</v>
          </cell>
          <cell r="Y28">
            <v>1700</v>
          </cell>
          <cell r="Z28">
            <v>1600</v>
          </cell>
          <cell r="AA28">
            <v>1650</v>
          </cell>
        </row>
        <row r="29">
          <cell r="O29" t="str">
            <v>今年度</v>
          </cell>
          <cell r="P29">
            <v>1590</v>
          </cell>
          <cell r="Q29">
            <v>1692</v>
          </cell>
          <cell r="R29">
            <v>1876</v>
          </cell>
          <cell r="S29">
            <v>1716</v>
          </cell>
          <cell r="T29">
            <v>1620</v>
          </cell>
          <cell r="U29">
            <v>1531</v>
          </cell>
          <cell r="V29">
            <v>1635</v>
          </cell>
          <cell r="W29">
            <v>1664</v>
          </cell>
        </row>
      </sheetData>
      <sheetData sheetId="6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333</v>
          </cell>
          <cell r="Q27">
            <v>338</v>
          </cell>
          <cell r="R27">
            <v>392</v>
          </cell>
          <cell r="S27">
            <v>372</v>
          </cell>
          <cell r="T27">
            <v>355</v>
          </cell>
          <cell r="U27">
            <v>304</v>
          </cell>
          <cell r="V27">
            <v>267</v>
          </cell>
          <cell r="W27">
            <v>283</v>
          </cell>
          <cell r="X27">
            <v>328</v>
          </cell>
          <cell r="Y27">
            <v>316</v>
          </cell>
          <cell r="Z27">
            <v>311</v>
          </cell>
          <cell r="AA27">
            <v>342</v>
          </cell>
        </row>
        <row r="28">
          <cell r="O28" t="str">
            <v>予測値</v>
          </cell>
          <cell r="W28">
            <v>342</v>
          </cell>
          <cell r="X28">
            <v>350</v>
          </cell>
          <cell r="Y28">
            <v>330</v>
          </cell>
          <cell r="Z28">
            <v>320</v>
          </cell>
          <cell r="AA28">
            <v>340</v>
          </cell>
        </row>
        <row r="29">
          <cell r="O29" t="str">
            <v>今年度</v>
          </cell>
          <cell r="P29">
            <v>329</v>
          </cell>
          <cell r="Q29">
            <v>353</v>
          </cell>
          <cell r="R29">
            <v>413</v>
          </cell>
          <cell r="S29">
            <v>396</v>
          </cell>
          <cell r="T29">
            <v>362</v>
          </cell>
          <cell r="U29">
            <v>324</v>
          </cell>
          <cell r="V29">
            <v>331</v>
          </cell>
          <cell r="W29">
            <v>342</v>
          </cell>
        </row>
      </sheetData>
      <sheetData sheetId="7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604.42</v>
          </cell>
          <cell r="Q27">
            <v>598.519</v>
          </cell>
          <cell r="R27">
            <v>651.935</v>
          </cell>
          <cell r="S27">
            <v>655.692</v>
          </cell>
          <cell r="T27">
            <v>600.255</v>
          </cell>
          <cell r="U27">
            <v>632.107</v>
          </cell>
          <cell r="V27">
            <v>638.892</v>
          </cell>
          <cell r="W27">
            <v>627.985</v>
          </cell>
          <cell r="X27">
            <v>656.875</v>
          </cell>
          <cell r="Y27">
            <v>698.749</v>
          </cell>
          <cell r="Z27">
            <v>671.504</v>
          </cell>
          <cell r="AA27">
            <v>629.953</v>
          </cell>
        </row>
        <row r="28">
          <cell r="O28" t="str">
            <v>予測値</v>
          </cell>
          <cell r="W28">
            <v>639.683</v>
          </cell>
          <cell r="X28">
            <v>700</v>
          </cell>
          <cell r="Y28">
            <v>740</v>
          </cell>
          <cell r="Z28">
            <v>690</v>
          </cell>
          <cell r="AA28">
            <v>630</v>
          </cell>
        </row>
        <row r="29">
          <cell r="O29" t="str">
            <v>今年度</v>
          </cell>
          <cell r="P29">
            <v>614.595</v>
          </cell>
          <cell r="Q29">
            <v>637.574</v>
          </cell>
          <cell r="R29">
            <v>694.808</v>
          </cell>
          <cell r="S29">
            <v>661.144</v>
          </cell>
          <cell r="T29">
            <v>668.062</v>
          </cell>
          <cell r="U29">
            <v>672.128</v>
          </cell>
          <cell r="V29">
            <v>674.108</v>
          </cell>
          <cell r="W29">
            <v>639.683</v>
          </cell>
        </row>
      </sheetData>
      <sheetData sheetId="8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102.854</v>
          </cell>
          <cell r="Q27">
            <v>175.915</v>
          </cell>
          <cell r="R27">
            <v>228.748</v>
          </cell>
          <cell r="S27">
            <v>90.46</v>
          </cell>
          <cell r="T27">
            <v>100.289</v>
          </cell>
          <cell r="U27">
            <v>121.278</v>
          </cell>
          <cell r="V27">
            <v>121.289</v>
          </cell>
          <cell r="W27">
            <v>116.311</v>
          </cell>
          <cell r="X27">
            <v>131.26</v>
          </cell>
          <cell r="Y27">
            <v>179.071</v>
          </cell>
          <cell r="Z27">
            <v>190.803</v>
          </cell>
          <cell r="AA27">
            <v>167.199</v>
          </cell>
        </row>
        <row r="28">
          <cell r="O28" t="str">
            <v>予測値</v>
          </cell>
          <cell r="W28">
            <v>121.425</v>
          </cell>
          <cell r="X28">
            <v>170</v>
          </cell>
          <cell r="Y28">
            <v>180</v>
          </cell>
          <cell r="Z28">
            <v>225</v>
          </cell>
          <cell r="AA28">
            <v>200</v>
          </cell>
        </row>
        <row r="29">
          <cell r="O29" t="str">
            <v>今年度</v>
          </cell>
          <cell r="P29">
            <v>115.562</v>
          </cell>
          <cell r="Q29">
            <v>154.844</v>
          </cell>
          <cell r="R29">
            <v>240.276</v>
          </cell>
          <cell r="S29">
            <v>90.419</v>
          </cell>
          <cell r="T29">
            <v>103.696</v>
          </cell>
          <cell r="U29">
            <v>109.252</v>
          </cell>
          <cell r="V29">
            <v>128.344</v>
          </cell>
          <cell r="W29">
            <v>121.425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tabSelected="1" zoomScale="75" zoomScaleNormal="75" zoomScaleSheetLayoutView="75" zoomScalePageLayoutView="0" workbookViewId="0" topLeftCell="A1">
      <pane xSplit="18720" topLeftCell="IK1" activePane="topLeft" state="split"/>
      <selection pane="topLeft" activeCell="IE30" sqref="IE30"/>
      <selection pane="topRight" activeCell="IK19" sqref="IK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35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45" ht="27" customHeight="1" thickBot="1">
      <c r="B3" s="263" t="s">
        <v>6</v>
      </c>
      <c r="C3" s="264"/>
      <c r="D3" s="269" t="s">
        <v>7</v>
      </c>
      <c r="E3" s="272" t="s">
        <v>8</v>
      </c>
      <c r="F3" s="275" t="s">
        <v>9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7"/>
      <c r="AD3" s="275" t="s">
        <v>92</v>
      </c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9"/>
      <c r="BJ3" s="275" t="s">
        <v>10</v>
      </c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1"/>
      <c r="CP3" s="275" t="s">
        <v>11</v>
      </c>
      <c r="CQ3" s="278"/>
      <c r="CR3" s="278"/>
      <c r="CS3" s="278"/>
      <c r="CT3" s="278"/>
      <c r="CU3" s="278"/>
      <c r="CV3" s="278"/>
      <c r="CW3" s="278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1"/>
      <c r="DV3" s="275" t="s">
        <v>12</v>
      </c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9"/>
      <c r="FB3" s="275" t="s">
        <v>13</v>
      </c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9"/>
      <c r="GH3" s="275" t="s">
        <v>93</v>
      </c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5"/>
      <c r="HN3" s="275" t="s">
        <v>94</v>
      </c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  <c r="IF3" s="278"/>
      <c r="IG3" s="278"/>
      <c r="IH3" s="278"/>
      <c r="II3" s="278"/>
      <c r="IJ3" s="278"/>
      <c r="IK3" s="279"/>
    </row>
    <row r="4" spans="2:245" ht="27" customHeight="1">
      <c r="B4" s="265"/>
      <c r="C4" s="266"/>
      <c r="D4" s="270"/>
      <c r="E4" s="273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  <c r="HV4" s="5" t="s">
        <v>14</v>
      </c>
      <c r="HW4" s="9"/>
      <c r="HX4" s="9"/>
      <c r="HY4" s="9"/>
      <c r="HZ4" s="9"/>
      <c r="IA4" s="9"/>
      <c r="IB4" s="9"/>
      <c r="IC4" s="10"/>
      <c r="ID4" s="5" t="s">
        <v>15</v>
      </c>
      <c r="IE4" s="9"/>
      <c r="IF4" s="9"/>
      <c r="IG4" s="9"/>
      <c r="IH4" s="9"/>
      <c r="II4" s="9"/>
      <c r="IJ4" s="9"/>
      <c r="IK4" s="10"/>
    </row>
    <row r="5" spans="2:245" ht="27" customHeight="1">
      <c r="B5" s="265"/>
      <c r="C5" s="266"/>
      <c r="D5" s="270"/>
      <c r="E5" s="273"/>
      <c r="F5" s="11" t="s">
        <v>18</v>
      </c>
      <c r="G5" s="12"/>
      <c r="H5" s="13" t="s">
        <v>95</v>
      </c>
      <c r="I5" s="12"/>
      <c r="J5" s="13" t="s">
        <v>96</v>
      </c>
      <c r="K5" s="12"/>
      <c r="L5" s="13" t="s">
        <v>19</v>
      </c>
      <c r="M5" s="14"/>
      <c r="N5" s="11" t="s">
        <v>20</v>
      </c>
      <c r="O5" s="12"/>
      <c r="P5" s="13" t="s">
        <v>97</v>
      </c>
      <c r="Q5" s="12"/>
      <c r="R5" s="13" t="s">
        <v>98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97</v>
      </c>
      <c r="AW5" s="12"/>
      <c r="AX5" s="13" t="s">
        <v>98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  <c r="HV5" s="11" t="s">
        <v>27</v>
      </c>
      <c r="HW5" s="15"/>
      <c r="HX5" s="13" t="s">
        <v>28</v>
      </c>
      <c r="HY5" s="12"/>
      <c r="HZ5" s="13" t="s">
        <v>29</v>
      </c>
      <c r="IA5" s="12"/>
      <c r="IB5" s="13" t="s">
        <v>19</v>
      </c>
      <c r="IC5" s="14"/>
      <c r="ID5" s="11" t="s">
        <v>30</v>
      </c>
      <c r="IE5" s="12"/>
      <c r="IF5" s="13" t="s">
        <v>31</v>
      </c>
      <c r="IG5" s="12"/>
      <c r="IH5" s="13" t="s">
        <v>32</v>
      </c>
      <c r="II5" s="12"/>
      <c r="IJ5" s="13" t="s">
        <v>19</v>
      </c>
      <c r="IK5" s="14"/>
    </row>
    <row r="6" spans="2:245" ht="19.5" customHeight="1" thickBot="1">
      <c r="B6" s="267"/>
      <c r="C6" s="268"/>
      <c r="D6" s="271"/>
      <c r="E6" s="27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82"/>
      <c r="AE6" s="283"/>
      <c r="AF6" s="282"/>
      <c r="AG6" s="283"/>
      <c r="AH6" s="282"/>
      <c r="AI6" s="283"/>
      <c r="AJ6" s="18"/>
      <c r="AK6" s="19"/>
      <c r="AL6" s="282"/>
      <c r="AM6" s="283"/>
      <c r="AN6" s="282"/>
      <c r="AO6" s="283"/>
      <c r="AP6" s="282"/>
      <c r="AQ6" s="28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36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  <c r="HV6" s="22"/>
      <c r="HW6" s="23"/>
      <c r="HX6" s="22"/>
      <c r="HY6" s="23"/>
      <c r="HZ6" s="22"/>
      <c r="IA6" s="23"/>
      <c r="IB6" s="18"/>
      <c r="IC6" s="19"/>
      <c r="ID6" s="22"/>
      <c r="IE6" s="23"/>
      <c r="IF6" s="22"/>
      <c r="IG6" s="23"/>
      <c r="IH6" s="22"/>
      <c r="II6" s="23"/>
      <c r="IJ6" s="18"/>
      <c r="IK6" s="19"/>
    </row>
    <row r="7" spans="2:245" ht="30" customHeight="1">
      <c r="B7" s="286" t="s">
        <v>99</v>
      </c>
      <c r="C7" s="287"/>
      <c r="D7" s="290" t="s">
        <v>33</v>
      </c>
      <c r="E7" s="26" t="s">
        <v>100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37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3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3"/>
      <c r="CC7" s="37">
        <v>5069.246</v>
      </c>
      <c r="CD7" s="83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3"/>
      <c r="CK7" s="38">
        <v>4552.719</v>
      </c>
      <c r="CL7" s="83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3"/>
      <c r="DA7" s="39">
        <v>3684.819</v>
      </c>
      <c r="DB7" s="83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3"/>
      <c r="DI7" s="39">
        <v>4494.476</v>
      </c>
      <c r="DJ7" s="83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3"/>
      <c r="DQ7" s="40">
        <v>3960.685</v>
      </c>
      <c r="DR7" s="83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3"/>
      <c r="EG7" s="39">
        <v>3224.633</v>
      </c>
      <c r="EH7" s="83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3"/>
      <c r="FM7" s="64">
        <v>3174.041</v>
      </c>
      <c r="FN7" s="83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3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3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3"/>
      <c r="GS7" s="41">
        <v>3389.477</v>
      </c>
      <c r="GT7" s="83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3"/>
      <c r="HA7" s="41">
        <v>4018.991</v>
      </c>
      <c r="HB7" s="83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41">
        <v>3607.611</v>
      </c>
      <c r="HJ7" s="29"/>
      <c r="HK7" s="41">
        <v>3716.549</v>
      </c>
      <c r="HL7" s="33"/>
      <c r="HM7" s="34">
        <f>(HG7+HI7+HK7)</f>
        <v>10503.73</v>
      </c>
      <c r="HN7" s="27"/>
      <c r="HO7" s="41">
        <v>3298.476</v>
      </c>
      <c r="HP7" s="29"/>
      <c r="HQ7" s="41">
        <v>3470.406</v>
      </c>
      <c r="HR7" s="31"/>
      <c r="HS7" s="41">
        <v>3645.109</v>
      </c>
      <c r="HT7" s="33"/>
      <c r="HU7" s="34">
        <f>(HO7+HQ7+HS7)</f>
        <v>10413.991</v>
      </c>
      <c r="HV7" s="27"/>
      <c r="HW7" s="41">
        <v>3768.514</v>
      </c>
      <c r="HX7" s="29"/>
      <c r="HY7" s="238">
        <v>3452.347</v>
      </c>
      <c r="HZ7" s="31"/>
      <c r="IA7" s="239">
        <v>4100</v>
      </c>
      <c r="IB7" s="33"/>
      <c r="IC7" s="34">
        <f>(HW7+HY7+IA7)</f>
        <v>11320.861</v>
      </c>
      <c r="ID7" s="27"/>
      <c r="IE7" s="239">
        <v>4500</v>
      </c>
      <c r="IF7" s="29"/>
      <c r="IG7" s="239">
        <v>4300</v>
      </c>
      <c r="IH7" s="31"/>
      <c r="II7" s="239">
        <v>4500</v>
      </c>
      <c r="IJ7" s="33"/>
      <c r="IK7" s="34">
        <f>(IE7+IG7+II7)</f>
        <v>13300</v>
      </c>
    </row>
    <row r="8" spans="2:245" ht="30" customHeight="1">
      <c r="B8" s="286"/>
      <c r="C8" s="287"/>
      <c r="D8" s="290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40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40"/>
      <c r="CC8" s="45">
        <v>5500.153</v>
      </c>
      <c r="CD8" s="240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40"/>
      <c r="CK8" s="45">
        <v>4844.498</v>
      </c>
      <c r="CL8" s="240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40"/>
      <c r="DA8" s="45">
        <v>4328.004</v>
      </c>
      <c r="DB8" s="240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40"/>
      <c r="DI8" s="45">
        <v>5069.246</v>
      </c>
      <c r="DJ8" s="240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40"/>
      <c r="DQ8" s="45">
        <v>4552.719</v>
      </c>
      <c r="DR8" s="240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40"/>
      <c r="EG8" s="44">
        <v>3684.819</v>
      </c>
      <c r="EH8" s="240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40"/>
      <c r="FM8" s="44">
        <v>3224.633</v>
      </c>
      <c r="FN8" s="240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40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40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40"/>
      <c r="GS8" s="44">
        <v>3174.041</v>
      </c>
      <c r="GT8" s="240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40"/>
      <c r="HA8" s="44">
        <v>4056.151</v>
      </c>
      <c r="HB8" s="240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41"/>
      <c r="HI8" s="44">
        <v>3455.543</v>
      </c>
      <c r="HJ8" s="241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  <c r="HV8" s="43"/>
      <c r="HW8" s="44">
        <v>3514.301</v>
      </c>
      <c r="HX8" s="45"/>
      <c r="HY8" s="44">
        <v>3389.477</v>
      </c>
      <c r="HZ8" s="46"/>
      <c r="IA8" s="44">
        <v>3581.963</v>
      </c>
      <c r="IB8" s="46"/>
      <c r="IC8" s="47">
        <f>(HW8+HY8+IA8)</f>
        <v>10485.741</v>
      </c>
      <c r="ID8" s="43"/>
      <c r="IE8" s="44">
        <v>3886.261</v>
      </c>
      <c r="IF8" s="45"/>
      <c r="IG8" s="44">
        <v>4018.991</v>
      </c>
      <c r="IH8" s="46"/>
      <c r="II8" s="44">
        <v>4084.222</v>
      </c>
      <c r="IJ8" s="46"/>
      <c r="IK8" s="47">
        <f>(IE8+IG8+II8)</f>
        <v>11989.474</v>
      </c>
    </row>
    <row r="9" spans="2:245" ht="30" customHeight="1" thickBot="1">
      <c r="B9" s="288"/>
      <c r="C9" s="289"/>
      <c r="D9" s="291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42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9.6</v>
      </c>
      <c r="HL9" s="54"/>
      <c r="HM9" s="55">
        <f>ROUND((HM7/HM8-1)*100,1)</f>
        <v>5.8</v>
      </c>
      <c r="HN9" s="51"/>
      <c r="HO9" s="52">
        <f>ROUND((HO7/HO8-1)*100,1)</f>
        <v>1.6</v>
      </c>
      <c r="HP9" s="57"/>
      <c r="HQ9" s="52">
        <f>ROUND((HQ7/HQ8-1)*100,1)</f>
        <v>19.2</v>
      </c>
      <c r="HR9" s="54"/>
      <c r="HS9" s="52">
        <f>ROUND((HS7/HS8-1)*100,1)</f>
        <v>3.7</v>
      </c>
      <c r="HT9" s="54"/>
      <c r="HU9" s="55">
        <f>ROUND((HU7/HU8-1)*100,1)</f>
        <v>7.7</v>
      </c>
      <c r="HV9" s="51"/>
      <c r="HW9" s="52">
        <f>ROUND((HW7/HW8-1)*100,1)</f>
        <v>7.2</v>
      </c>
      <c r="HX9" s="57"/>
      <c r="HY9" s="52">
        <f>ROUND((HY7/HY8-1)*100,1)</f>
        <v>1.9</v>
      </c>
      <c r="HZ9" s="54"/>
      <c r="IA9" s="52">
        <f>ROUND((IA7/IA8-1)*100,1)</f>
        <v>14.5</v>
      </c>
      <c r="IB9" s="54"/>
      <c r="IC9" s="55">
        <f>ROUND((IC7/IC8-1)*100,1)</f>
        <v>8</v>
      </c>
      <c r="ID9" s="51"/>
      <c r="IE9" s="52">
        <f>ROUND((IE7/IE8-1)*100,1)</f>
        <v>15.8</v>
      </c>
      <c r="IF9" s="57"/>
      <c r="IG9" s="52">
        <f>ROUND((IG7/IG8-1)*100,1)</f>
        <v>7</v>
      </c>
      <c r="IH9" s="54"/>
      <c r="II9" s="52">
        <f>ROUND((II7/II8-1)*100,1)</f>
        <v>10.2</v>
      </c>
      <c r="IJ9" s="54"/>
      <c r="IK9" s="55">
        <f>ROUND((IK7/IK8-1)*100,1)</f>
        <v>10.9</v>
      </c>
    </row>
    <row r="10" spans="2:245" ht="30" customHeight="1">
      <c r="B10" s="292" t="s">
        <v>101</v>
      </c>
      <c r="C10" s="293"/>
      <c r="D10" s="294" t="s">
        <v>36</v>
      </c>
      <c r="E10" s="26" t="s">
        <v>100</v>
      </c>
      <c r="F10" s="243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37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44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45">
        <v>8792.117</v>
      </c>
      <c r="DD10" s="33"/>
      <c r="DE10" s="47">
        <f>(CY10+DA10+DC10)</f>
        <v>25303.949999999997</v>
      </c>
      <c r="DF10" s="61"/>
      <c r="DG10" s="245">
        <v>9695.506</v>
      </c>
      <c r="DH10" s="60"/>
      <c r="DI10" s="245">
        <v>9012.131</v>
      </c>
      <c r="DJ10" s="60"/>
      <c r="DK10" s="245">
        <v>9620.353</v>
      </c>
      <c r="DL10" s="33"/>
      <c r="DM10" s="47">
        <f>(DG10+DI10+DK10)</f>
        <v>28327.989999999998</v>
      </c>
      <c r="DN10" s="61"/>
      <c r="DO10" s="245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46"/>
      <c r="HG10" s="41">
        <v>6389.911</v>
      </c>
      <c r="HH10" s="247"/>
      <c r="HI10" s="41">
        <v>7394.388</v>
      </c>
      <c r="HJ10" s="247"/>
      <c r="HK10" s="41">
        <v>7613.47</v>
      </c>
      <c r="HL10" s="58"/>
      <c r="HM10" s="47">
        <f>(HG10+HI10+HK10)</f>
        <v>21397.769</v>
      </c>
      <c r="HN10" s="62"/>
      <c r="HO10" s="41">
        <v>6857.92</v>
      </c>
      <c r="HP10" s="59"/>
      <c r="HQ10" s="41">
        <v>7151.464</v>
      </c>
      <c r="HR10" s="58"/>
      <c r="HS10" s="41">
        <v>7417.327</v>
      </c>
      <c r="HT10" s="58"/>
      <c r="HU10" s="47">
        <f>(HO10+HQ10+HS10)</f>
        <v>21426.711</v>
      </c>
      <c r="HV10" s="62"/>
      <c r="HW10" s="41">
        <v>7697.925</v>
      </c>
      <c r="HX10" s="59"/>
      <c r="HY10" s="41">
        <v>7200.351</v>
      </c>
      <c r="HZ10" s="58"/>
      <c r="IA10" s="239">
        <v>8750</v>
      </c>
      <c r="IB10" s="33"/>
      <c r="IC10" s="47">
        <f>(HW10+HY10+IA10)</f>
        <v>23648.275999999998</v>
      </c>
      <c r="ID10" s="62"/>
      <c r="IE10" s="239">
        <v>9250</v>
      </c>
      <c r="IF10" s="59"/>
      <c r="IG10" s="239">
        <v>8750</v>
      </c>
      <c r="IH10" s="58"/>
      <c r="II10" s="239">
        <v>9250</v>
      </c>
      <c r="IJ10" s="33"/>
      <c r="IK10" s="47">
        <f>(IE10+IG10+II10)</f>
        <v>27250</v>
      </c>
    </row>
    <row r="11" spans="2:245" ht="30" customHeight="1">
      <c r="B11" s="286"/>
      <c r="C11" s="287"/>
      <c r="D11" s="290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  <c r="HV11" s="43"/>
      <c r="HW11" s="44">
        <v>7312.014</v>
      </c>
      <c r="HX11" s="67"/>
      <c r="HY11" s="44">
        <v>7158.613</v>
      </c>
      <c r="HZ11" s="66"/>
      <c r="IA11" s="44">
        <v>7409.813</v>
      </c>
      <c r="IB11" s="66"/>
      <c r="IC11" s="47">
        <f>(HW11+HY11+IA11)</f>
        <v>21880.440000000002</v>
      </c>
      <c r="ID11" s="43"/>
      <c r="IE11" s="44">
        <v>8068.553</v>
      </c>
      <c r="IF11" s="67"/>
      <c r="IG11" s="44">
        <v>8309.87</v>
      </c>
      <c r="IH11" s="66"/>
      <c r="II11" s="44">
        <v>8462.686</v>
      </c>
      <c r="IJ11" s="66"/>
      <c r="IK11" s="47">
        <f>(IE11+IG11+II11)</f>
        <v>24841.109</v>
      </c>
    </row>
    <row r="12" spans="2:245" ht="30" customHeight="1" thickBot="1">
      <c r="B12" s="288"/>
      <c r="C12" s="289"/>
      <c r="D12" s="291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48"/>
      <c r="HG12" s="52">
        <f>ROUND((HG10/HG11-1)*100,1)</f>
        <v>2.9</v>
      </c>
      <c r="HH12" s="249"/>
      <c r="HI12" s="52">
        <f>ROUND((HI10/HI11-1)*100,1)</f>
        <v>3.3</v>
      </c>
      <c r="HJ12" s="249"/>
      <c r="HK12" s="52">
        <f>ROUND((HK10/HK11-1)*100,1)</f>
        <v>9.3</v>
      </c>
      <c r="HL12" s="54"/>
      <c r="HM12" s="55">
        <f>ROUND((HM10/HM11-1)*100,1)</f>
        <v>5.2</v>
      </c>
      <c r="HN12" s="68"/>
      <c r="HO12" s="52">
        <f>ROUND((HO10/HO11-1)*100,1)</f>
        <v>1.9</v>
      </c>
      <c r="HP12" s="56"/>
      <c r="HQ12" s="52">
        <f>ROUND((HQ10/HQ11-1)*100,1)</f>
        <v>20.8</v>
      </c>
      <c r="HR12" s="54"/>
      <c r="HS12" s="52">
        <f>ROUND((HS10/HS11-1)*100,1)</f>
        <v>3.1</v>
      </c>
      <c r="HT12" s="54"/>
      <c r="HU12" s="55">
        <f>ROUND((HU10/HU11-1)*100,1)</f>
        <v>8</v>
      </c>
      <c r="HV12" s="68"/>
      <c r="HW12" s="52">
        <f>ROUND((HW10/HW11-1)*100,1)</f>
        <v>5.3</v>
      </c>
      <c r="HX12" s="56"/>
      <c r="HY12" s="52">
        <f>ROUND((HY10/HY11-1)*100,1)</f>
        <v>0.6</v>
      </c>
      <c r="HZ12" s="54"/>
      <c r="IA12" s="52">
        <f>ROUND((IA10/IA11-1)*100,1)</f>
        <v>18.1</v>
      </c>
      <c r="IB12" s="69"/>
      <c r="IC12" s="55">
        <f>ROUND((IC10/IC11-1)*100,1)</f>
        <v>8.1</v>
      </c>
      <c r="ID12" s="68"/>
      <c r="IE12" s="52">
        <f>ROUND((IE10/IE11-1)*100,1)</f>
        <v>14.6</v>
      </c>
      <c r="IF12" s="56"/>
      <c r="IG12" s="52">
        <f>ROUND((IG10/IG11-1)*100,1)</f>
        <v>5.3</v>
      </c>
      <c r="IH12" s="54"/>
      <c r="II12" s="52">
        <f>ROUND((II10/II11-1)*100,1)</f>
        <v>9.3</v>
      </c>
      <c r="IJ12" s="69"/>
      <c r="IK12" s="55">
        <f>ROUND((IK10/IK11-1)*100,1)</f>
        <v>9.7</v>
      </c>
    </row>
    <row r="13" spans="1:245" ht="30" customHeight="1">
      <c r="A13" s="71"/>
      <c r="B13" s="292" t="s">
        <v>102</v>
      </c>
      <c r="C13" s="293"/>
      <c r="D13" s="294" t="s">
        <v>37</v>
      </c>
      <c r="E13" s="26" t="s">
        <v>100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37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50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50"/>
      <c r="CC13" s="244">
        <v>1031</v>
      </c>
      <c r="CD13" s="250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50"/>
      <c r="CK13" s="38">
        <v>880</v>
      </c>
      <c r="CL13" s="250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50"/>
      <c r="DA13" s="63">
        <v>907</v>
      </c>
      <c r="DB13" s="250"/>
      <c r="DC13" s="245">
        <v>960</v>
      </c>
      <c r="DD13" s="58"/>
      <c r="DE13" s="47">
        <f>(CY13+DA13+DC13)</f>
        <v>2879</v>
      </c>
      <c r="DF13" s="62"/>
      <c r="DG13" s="245">
        <v>991</v>
      </c>
      <c r="DH13" s="250"/>
      <c r="DI13" s="245">
        <v>912</v>
      </c>
      <c r="DJ13" s="250"/>
      <c r="DK13" s="245">
        <v>889</v>
      </c>
      <c r="DL13" s="58"/>
      <c r="DM13" s="47">
        <f>(DG13+DI13+DK13)</f>
        <v>2792</v>
      </c>
      <c r="DN13" s="62"/>
      <c r="DO13" s="245">
        <v>758</v>
      </c>
      <c r="DP13" s="250"/>
      <c r="DQ13" s="72">
        <v>737</v>
      </c>
      <c r="DR13" s="250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50"/>
      <c r="EG13" s="72">
        <v>752</v>
      </c>
      <c r="EH13" s="250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50"/>
      <c r="FM13" s="64">
        <v>789</v>
      </c>
      <c r="FN13" s="250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50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50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50"/>
      <c r="GS13" s="41">
        <v>760</v>
      </c>
      <c r="GT13" s="250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50"/>
      <c r="HA13" s="41">
        <v>839</v>
      </c>
      <c r="HB13" s="250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51"/>
      <c r="HI13" s="41">
        <v>711</v>
      </c>
      <c r="HJ13" s="251"/>
      <c r="HK13" s="41">
        <v>745</v>
      </c>
      <c r="HL13" s="58"/>
      <c r="HM13" s="47">
        <f>(HG13+HI13+HK13)</f>
        <v>2167</v>
      </c>
      <c r="HN13" s="62"/>
      <c r="HO13" s="41">
        <v>762</v>
      </c>
      <c r="HP13" s="59"/>
      <c r="HQ13" s="41">
        <v>761</v>
      </c>
      <c r="HR13" s="58"/>
      <c r="HS13" s="41">
        <v>787</v>
      </c>
      <c r="HT13" s="58"/>
      <c r="HU13" s="47">
        <f>(HO13+HQ13+HS13)</f>
        <v>2310</v>
      </c>
      <c r="HV13" s="62"/>
      <c r="HW13" s="41">
        <v>793</v>
      </c>
      <c r="HX13" s="59"/>
      <c r="HY13" s="41">
        <v>739</v>
      </c>
      <c r="HZ13" s="58"/>
      <c r="IA13" s="239">
        <v>925</v>
      </c>
      <c r="IB13" s="58"/>
      <c r="IC13" s="47">
        <f>(HW13+HY13+IA13)</f>
        <v>2457</v>
      </c>
      <c r="ID13" s="62"/>
      <c r="IE13" s="239">
        <v>900</v>
      </c>
      <c r="IF13" s="59"/>
      <c r="IG13" s="239">
        <v>850</v>
      </c>
      <c r="IH13" s="58"/>
      <c r="II13" s="239">
        <v>825</v>
      </c>
      <c r="IJ13" s="58"/>
      <c r="IK13" s="47">
        <f>(IE13+IG13+II13)</f>
        <v>2575</v>
      </c>
    </row>
    <row r="14" spans="1:245" ht="30" customHeight="1">
      <c r="A14" s="71"/>
      <c r="B14" s="286"/>
      <c r="C14" s="287"/>
      <c r="D14" s="290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40"/>
      <c r="BU14" s="44">
        <v>1015</v>
      </c>
      <c r="BV14" s="46"/>
      <c r="BW14" s="252">
        <v>1109</v>
      </c>
      <c r="BX14" s="46"/>
      <c r="BY14" s="47">
        <f>(BS14+BU14+BW14)</f>
        <v>3196</v>
      </c>
      <c r="BZ14" s="43"/>
      <c r="CA14" s="45">
        <v>1131</v>
      </c>
      <c r="CB14" s="240"/>
      <c r="CC14" s="45">
        <v>1129</v>
      </c>
      <c r="CD14" s="240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40"/>
      <c r="CK14" s="73">
        <v>994</v>
      </c>
      <c r="CL14" s="240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40"/>
      <c r="DA14" s="45">
        <v>965</v>
      </c>
      <c r="DB14" s="240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40"/>
      <c r="DI14" s="45">
        <v>1031</v>
      </c>
      <c r="DJ14" s="240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40"/>
      <c r="DQ14" s="45">
        <v>880</v>
      </c>
      <c r="DR14" s="240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40"/>
      <c r="EG14" s="44">
        <v>907</v>
      </c>
      <c r="EH14" s="240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40"/>
      <c r="FM14" s="44">
        <v>752</v>
      </c>
      <c r="FN14" s="240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40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75" t="s">
        <v>103</v>
      </c>
      <c r="GD14" s="240"/>
      <c r="GE14" s="75" t="s">
        <v>104</v>
      </c>
      <c r="GF14" s="46"/>
      <c r="GG14" s="47">
        <f>(GA14+694+770)</f>
        <v>2151</v>
      </c>
      <c r="GH14" s="43"/>
      <c r="GI14" s="75" t="s">
        <v>105</v>
      </c>
      <c r="GJ14" s="45"/>
      <c r="GK14" s="75" t="s">
        <v>106</v>
      </c>
      <c r="GL14" s="46"/>
      <c r="GM14" s="253" t="s">
        <v>107</v>
      </c>
      <c r="GN14" s="46"/>
      <c r="GO14" s="74" t="s">
        <v>108</v>
      </c>
      <c r="GP14" s="43"/>
      <c r="GQ14" s="44">
        <v>815</v>
      </c>
      <c r="GR14" s="240"/>
      <c r="GS14" s="44">
        <v>789</v>
      </c>
      <c r="GT14" s="240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40"/>
      <c r="HA14" s="44">
        <v>876</v>
      </c>
      <c r="HB14" s="240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41"/>
      <c r="HI14" s="44">
        <v>685</v>
      </c>
      <c r="HJ14" s="241"/>
      <c r="HK14" s="44">
        <v>746</v>
      </c>
      <c r="HL14" s="46"/>
      <c r="HM14" s="47">
        <f>(HG14+HI14+HK14)</f>
        <v>2134</v>
      </c>
      <c r="HN14" s="43"/>
      <c r="HO14" s="75">
        <v>756</v>
      </c>
      <c r="HP14" s="45"/>
      <c r="HQ14" s="75">
        <v>717</v>
      </c>
      <c r="HR14" s="46"/>
      <c r="HS14" s="75">
        <v>747</v>
      </c>
      <c r="HT14" s="46"/>
      <c r="HU14" s="47">
        <f>(HO14+HQ14+HS14)</f>
        <v>2220</v>
      </c>
      <c r="HV14" s="43"/>
      <c r="HW14" s="75">
        <v>795</v>
      </c>
      <c r="HX14" s="45"/>
      <c r="HY14" s="44">
        <v>760</v>
      </c>
      <c r="HZ14" s="46"/>
      <c r="IA14" s="44">
        <v>821</v>
      </c>
      <c r="IB14" s="46"/>
      <c r="IC14" s="47">
        <f>(HW14+HY14+IA14)</f>
        <v>2376</v>
      </c>
      <c r="ID14" s="43"/>
      <c r="IE14" s="44">
        <v>830</v>
      </c>
      <c r="IF14" s="45"/>
      <c r="IG14" s="44">
        <v>839</v>
      </c>
      <c r="IH14" s="46"/>
      <c r="II14" s="44">
        <v>785</v>
      </c>
      <c r="IJ14" s="46"/>
      <c r="IK14" s="47">
        <f>(IE14+IG14+II14)</f>
        <v>2454</v>
      </c>
    </row>
    <row r="15" spans="1:245" ht="30" customHeight="1" thickBot="1">
      <c r="A15" s="71"/>
      <c r="B15" s="288"/>
      <c r="C15" s="289"/>
      <c r="D15" s="291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-0.1</v>
      </c>
      <c r="HL15" s="54"/>
      <c r="HM15" s="55">
        <f>ROUND((HM13/HM14-1)*100,1)</f>
        <v>1.5</v>
      </c>
      <c r="HN15" s="68"/>
      <c r="HO15" s="52">
        <f>ROUND((HO13/HO14-1)*100,1)</f>
        <v>0.8</v>
      </c>
      <c r="HP15" s="56"/>
      <c r="HQ15" s="52">
        <f>ROUND((HQ13/HQ14-1)*100,1)</f>
        <v>6.1</v>
      </c>
      <c r="HR15" s="54"/>
      <c r="HS15" s="52">
        <f>ROUND((HS13/HS14-1)*100,1)</f>
        <v>5.4</v>
      </c>
      <c r="HT15" s="54"/>
      <c r="HU15" s="55">
        <f>ROUND((HU13/HU14-1)*100,1)</f>
        <v>4.1</v>
      </c>
      <c r="HV15" s="68"/>
      <c r="HW15" s="52">
        <f>ROUND((HW13/HW14-1)*100,1)</f>
        <v>-0.3</v>
      </c>
      <c r="HX15" s="56"/>
      <c r="HY15" s="52">
        <f>ROUND((HY13/HY14-1)*100,1)</f>
        <v>-2.8</v>
      </c>
      <c r="HZ15" s="54"/>
      <c r="IA15" s="52">
        <f>ROUND((IA13/IA14-1)*100,1)</f>
        <v>12.7</v>
      </c>
      <c r="IB15" s="54"/>
      <c r="IC15" s="55">
        <f>ROUND((IC13/IC14-1)*100,1)</f>
        <v>3.4</v>
      </c>
      <c r="ID15" s="68"/>
      <c r="IE15" s="52">
        <f>ROUND((IE13/IE14-1)*100,1)</f>
        <v>8.4</v>
      </c>
      <c r="IF15" s="56"/>
      <c r="IG15" s="52">
        <f>ROUND((IG13/IG14-1)*100,1)</f>
        <v>1.3</v>
      </c>
      <c r="IH15" s="54"/>
      <c r="II15" s="52">
        <f>ROUND((II13/II14-1)*100,1)</f>
        <v>5.1</v>
      </c>
      <c r="IJ15" s="54"/>
      <c r="IK15" s="55">
        <f>ROUND((IK13/IK14-1)*100,1)</f>
        <v>4.9</v>
      </c>
    </row>
    <row r="16" spans="1:245" ht="30" customHeight="1">
      <c r="A16" s="311"/>
      <c r="B16" s="24"/>
      <c r="C16" s="25"/>
      <c r="D16" s="294" t="s">
        <v>38</v>
      </c>
      <c r="E16" s="26" t="s">
        <v>100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37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50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50"/>
      <c r="CC16" s="244">
        <v>2075</v>
      </c>
      <c r="CD16" s="250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50"/>
      <c r="CK16" s="38">
        <v>2021</v>
      </c>
      <c r="CL16" s="250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50"/>
      <c r="DA16" s="63">
        <v>1871</v>
      </c>
      <c r="DB16" s="250"/>
      <c r="DC16" s="245">
        <v>1997</v>
      </c>
      <c r="DD16" s="58"/>
      <c r="DE16" s="47">
        <f>(CY16+DA16+DC16)</f>
        <v>6030</v>
      </c>
      <c r="DF16" s="62"/>
      <c r="DG16" s="245">
        <v>1841</v>
      </c>
      <c r="DH16" s="250"/>
      <c r="DI16" s="245">
        <v>1549</v>
      </c>
      <c r="DJ16" s="250"/>
      <c r="DK16" s="245">
        <v>1445</v>
      </c>
      <c r="DL16" s="58"/>
      <c r="DM16" s="47">
        <f>(DG16+DI16+DK16)</f>
        <v>4835</v>
      </c>
      <c r="DN16" s="62"/>
      <c r="DO16" s="245">
        <v>1307</v>
      </c>
      <c r="DP16" s="250"/>
      <c r="DQ16" s="40">
        <v>1345</v>
      </c>
      <c r="DR16" s="250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50"/>
      <c r="EG16" s="40">
        <v>1503</v>
      </c>
      <c r="EH16" s="250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50"/>
      <c r="FM16" s="64">
        <v>1363</v>
      </c>
      <c r="FN16" s="250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50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50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50"/>
      <c r="GS16" s="41">
        <v>1469</v>
      </c>
      <c r="GT16" s="250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50"/>
      <c r="HA16" s="41">
        <v>1606</v>
      </c>
      <c r="HB16" s="250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51"/>
      <c r="HI16" s="41">
        <v>1692</v>
      </c>
      <c r="HJ16" s="251"/>
      <c r="HK16" s="41">
        <v>1876</v>
      </c>
      <c r="HL16" s="58"/>
      <c r="HM16" s="47">
        <f>(HG16+HI16+HK16)</f>
        <v>5158</v>
      </c>
      <c r="HN16" s="62"/>
      <c r="HO16" s="41">
        <v>1716</v>
      </c>
      <c r="HP16" s="59"/>
      <c r="HQ16" s="41">
        <v>1620</v>
      </c>
      <c r="HR16" s="58"/>
      <c r="HS16" s="41">
        <v>1531</v>
      </c>
      <c r="HT16" s="58"/>
      <c r="HU16" s="47">
        <f>(HO16+HQ16+HS16)</f>
        <v>4867</v>
      </c>
      <c r="HV16" s="62"/>
      <c r="HW16" s="41">
        <v>1635</v>
      </c>
      <c r="HX16" s="59"/>
      <c r="HY16" s="41">
        <v>1664</v>
      </c>
      <c r="HZ16" s="58"/>
      <c r="IA16" s="239">
        <v>1700</v>
      </c>
      <c r="IB16" s="58"/>
      <c r="IC16" s="47">
        <f>(HW16+HY16+IA16)</f>
        <v>4999</v>
      </c>
      <c r="ID16" s="62"/>
      <c r="IE16" s="239">
        <v>1700</v>
      </c>
      <c r="IF16" s="59"/>
      <c r="IG16" s="239">
        <v>1600</v>
      </c>
      <c r="IH16" s="58"/>
      <c r="II16" s="239">
        <v>1650</v>
      </c>
      <c r="IJ16" s="58"/>
      <c r="IK16" s="47">
        <f>(IE16+IG16+II16)</f>
        <v>4950</v>
      </c>
    </row>
    <row r="17" spans="1:245" ht="30" customHeight="1">
      <c r="A17" s="311"/>
      <c r="B17" s="24" t="s">
        <v>109</v>
      </c>
      <c r="C17" s="25"/>
      <c r="D17" s="290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40"/>
      <c r="BU17" s="44">
        <v>2101</v>
      </c>
      <c r="BV17" s="46"/>
      <c r="BW17" s="252">
        <v>2211</v>
      </c>
      <c r="BX17" s="46"/>
      <c r="BY17" s="47">
        <f>(BS17+BU17+BW17)</f>
        <v>6440</v>
      </c>
      <c r="BZ17" s="43"/>
      <c r="CA17" s="45">
        <v>2279</v>
      </c>
      <c r="CB17" s="240"/>
      <c r="CC17" s="45">
        <v>2224</v>
      </c>
      <c r="CD17" s="240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40"/>
      <c r="CK17" s="73">
        <v>2099</v>
      </c>
      <c r="CL17" s="240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40"/>
      <c r="DA17" s="45">
        <v>2058</v>
      </c>
      <c r="DB17" s="240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40"/>
      <c r="DI17" s="45">
        <v>2075</v>
      </c>
      <c r="DJ17" s="240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40"/>
      <c r="DQ17" s="45">
        <v>2021</v>
      </c>
      <c r="DR17" s="240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40"/>
      <c r="EG17" s="44">
        <v>1871</v>
      </c>
      <c r="EH17" s="240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40"/>
      <c r="FM17" s="44">
        <v>1503</v>
      </c>
      <c r="FN17" s="240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40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40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40"/>
      <c r="GS17" s="76">
        <v>1363</v>
      </c>
      <c r="GT17" s="240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40"/>
      <c r="HA17" s="44">
        <v>1626</v>
      </c>
      <c r="HB17" s="240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41"/>
      <c r="HI17" s="44">
        <v>1606</v>
      </c>
      <c r="HJ17" s="241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  <c r="HV17" s="43"/>
      <c r="HW17" s="44">
        <v>1432</v>
      </c>
      <c r="HX17" s="45"/>
      <c r="HY17" s="44">
        <v>1469</v>
      </c>
      <c r="HZ17" s="46"/>
      <c r="IA17" s="44">
        <v>1609</v>
      </c>
      <c r="IB17" s="46"/>
      <c r="IC17" s="47">
        <f>(HW17+HY17+IA17)</f>
        <v>4510</v>
      </c>
      <c r="ID17" s="43"/>
      <c r="IE17" s="44">
        <v>1604</v>
      </c>
      <c r="IF17" s="45"/>
      <c r="IG17" s="44">
        <v>1606</v>
      </c>
      <c r="IH17" s="46"/>
      <c r="II17" s="44">
        <v>1680</v>
      </c>
      <c r="IJ17" s="46"/>
      <c r="IK17" s="47">
        <f>(IE17+IG17+II17)</f>
        <v>4890</v>
      </c>
    </row>
    <row r="18" spans="1:245" ht="30" customHeight="1" thickBot="1">
      <c r="A18" s="311"/>
      <c r="B18" s="24"/>
      <c r="C18" s="49"/>
      <c r="D18" s="291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8.2</v>
      </c>
      <c r="HL18" s="54"/>
      <c r="HM18" s="55">
        <f>ROUND((HM16/HM17-1)*100,1)</f>
        <v>4.1</v>
      </c>
      <c r="HN18" s="68"/>
      <c r="HO18" s="52">
        <f>ROUND((HO16/HO17-1)*100,1)</f>
        <v>2.1</v>
      </c>
      <c r="HP18" s="56"/>
      <c r="HQ18" s="52">
        <f>ROUND((HQ16/HQ17-1)*100,1)</f>
        <v>5.2</v>
      </c>
      <c r="HR18" s="54"/>
      <c r="HS18" s="52">
        <f>ROUND((HS16/HS17-1)*100,1)</f>
        <v>4.6</v>
      </c>
      <c r="HT18" s="54"/>
      <c r="HU18" s="55">
        <f>ROUND((HU16/HU17-1)*100,1)</f>
        <v>3.9</v>
      </c>
      <c r="HV18" s="68"/>
      <c r="HW18" s="52">
        <f>ROUND((HW16/HW17-1)*100,1)</f>
        <v>14.2</v>
      </c>
      <c r="HX18" s="56"/>
      <c r="HY18" s="52">
        <f>ROUND((HY16/HY17-1)*100,1)</f>
        <v>13.3</v>
      </c>
      <c r="HZ18" s="54"/>
      <c r="IA18" s="52">
        <f>ROUND((IA16/IA17-1)*100,1)</f>
        <v>5.7</v>
      </c>
      <c r="IB18" s="54"/>
      <c r="IC18" s="55">
        <f>ROUND((IC16/IC17-1)*100,1)</f>
        <v>10.8</v>
      </c>
      <c r="ID18" s="68"/>
      <c r="IE18" s="52">
        <f>ROUND((IE16/IE17-1)*100,1)</f>
        <v>6</v>
      </c>
      <c r="IF18" s="56"/>
      <c r="IG18" s="52">
        <f>ROUND((IG16/IG17-1)*100,1)</f>
        <v>-0.4</v>
      </c>
      <c r="IH18" s="54"/>
      <c r="II18" s="52">
        <f>ROUND((II16/II17-1)*100,1)</f>
        <v>-1.8</v>
      </c>
      <c r="IJ18" s="54"/>
      <c r="IK18" s="55">
        <f>ROUND((IK16/IK17-1)*100,1)</f>
        <v>1.2</v>
      </c>
    </row>
    <row r="19" spans="2:245" ht="30" customHeight="1">
      <c r="B19" s="77"/>
      <c r="C19" s="295" t="s">
        <v>110</v>
      </c>
      <c r="D19" s="294" t="s">
        <v>38</v>
      </c>
      <c r="E19" s="26" t="s">
        <v>100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37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8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54">
        <v>496</v>
      </c>
      <c r="BN19" s="58"/>
      <c r="BO19" s="254">
        <v>516</v>
      </c>
      <c r="BP19" s="58"/>
      <c r="BQ19" s="47">
        <f>(BK19+BM19+BO19)</f>
        <v>1505</v>
      </c>
      <c r="BR19" s="62"/>
      <c r="BS19" s="254">
        <v>481</v>
      </c>
      <c r="BT19" s="250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50"/>
      <c r="CC19" s="244">
        <v>437</v>
      </c>
      <c r="CD19" s="250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50"/>
      <c r="CK19" s="38">
        <v>450</v>
      </c>
      <c r="CL19" s="250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50"/>
      <c r="DA19" s="63">
        <v>426</v>
      </c>
      <c r="DB19" s="250"/>
      <c r="DC19" s="245">
        <v>484</v>
      </c>
      <c r="DD19" s="58"/>
      <c r="DE19" s="47">
        <f>(CY19+DA19+DC19)</f>
        <v>1394</v>
      </c>
      <c r="DF19" s="62"/>
      <c r="DG19" s="245">
        <v>410</v>
      </c>
      <c r="DH19" s="250"/>
      <c r="DI19" s="245">
        <v>382</v>
      </c>
      <c r="DJ19" s="250"/>
      <c r="DK19" s="245">
        <v>276</v>
      </c>
      <c r="DL19" s="58"/>
      <c r="DM19" s="47">
        <f>(DG19+DI19+DK19)</f>
        <v>1068</v>
      </c>
      <c r="DN19" s="62"/>
      <c r="DO19" s="245">
        <v>252</v>
      </c>
      <c r="DP19" s="250"/>
      <c r="DQ19" s="72">
        <v>286</v>
      </c>
      <c r="DR19" s="250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50"/>
      <c r="EG19" s="40">
        <v>342</v>
      </c>
      <c r="EH19" s="250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50"/>
      <c r="FM19" s="64">
        <v>260</v>
      </c>
      <c r="FN19" s="250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50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50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50"/>
      <c r="GS19" s="41">
        <v>283</v>
      </c>
      <c r="GT19" s="250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50"/>
      <c r="HA19" s="41">
        <v>311</v>
      </c>
      <c r="HB19" s="250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51"/>
      <c r="HI19" s="41">
        <v>353</v>
      </c>
      <c r="HJ19" s="251"/>
      <c r="HK19" s="41">
        <v>413</v>
      </c>
      <c r="HL19" s="58"/>
      <c r="HM19" s="47">
        <f>(HG19+HI19+HK19)</f>
        <v>1095</v>
      </c>
      <c r="HN19" s="62"/>
      <c r="HO19" s="41">
        <v>396</v>
      </c>
      <c r="HP19" s="59"/>
      <c r="HQ19" s="41">
        <v>362</v>
      </c>
      <c r="HR19" s="58"/>
      <c r="HS19" s="41">
        <v>324</v>
      </c>
      <c r="HT19" s="58"/>
      <c r="HU19" s="47">
        <f>(HO19+HQ19+HS19)</f>
        <v>1082</v>
      </c>
      <c r="HV19" s="62"/>
      <c r="HW19" s="41">
        <v>331</v>
      </c>
      <c r="HX19" s="59"/>
      <c r="HY19" s="41">
        <v>342</v>
      </c>
      <c r="HZ19" s="58"/>
      <c r="IA19" s="239">
        <v>350</v>
      </c>
      <c r="IB19" s="58"/>
      <c r="IC19" s="47">
        <f>(HW19+HY19+IA19)</f>
        <v>1023</v>
      </c>
      <c r="ID19" s="62"/>
      <c r="IE19" s="239">
        <v>330</v>
      </c>
      <c r="IF19" s="59"/>
      <c r="IG19" s="239">
        <v>320</v>
      </c>
      <c r="IH19" s="58"/>
      <c r="II19" s="239">
        <v>340</v>
      </c>
      <c r="IJ19" s="58"/>
      <c r="IK19" s="47">
        <f>(IE19+IG19+II19)</f>
        <v>990</v>
      </c>
    </row>
    <row r="20" spans="2:245" ht="30" customHeight="1">
      <c r="B20" s="77"/>
      <c r="C20" s="296"/>
      <c r="D20" s="290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40"/>
      <c r="BU20" s="44">
        <v>478</v>
      </c>
      <c r="BV20" s="46"/>
      <c r="BW20" s="252">
        <v>500</v>
      </c>
      <c r="BX20" s="46"/>
      <c r="BY20" s="47">
        <f>(BS20+BU20+BW20)</f>
        <v>1485</v>
      </c>
      <c r="BZ20" s="43"/>
      <c r="CA20" s="45">
        <v>513</v>
      </c>
      <c r="CB20" s="240"/>
      <c r="CC20" s="45">
        <v>491</v>
      </c>
      <c r="CD20" s="240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40"/>
      <c r="CK20" s="73">
        <v>465</v>
      </c>
      <c r="CL20" s="240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40"/>
      <c r="DA20" s="45">
        <v>444</v>
      </c>
      <c r="DB20" s="240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40"/>
      <c r="DI20" s="45">
        <v>437</v>
      </c>
      <c r="DJ20" s="240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40"/>
      <c r="DQ20" s="45">
        <v>450</v>
      </c>
      <c r="DR20" s="240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40"/>
      <c r="EG20" s="44">
        <v>426</v>
      </c>
      <c r="EH20" s="240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40"/>
      <c r="FM20" s="44">
        <v>342</v>
      </c>
      <c r="FN20" s="240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40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40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40"/>
      <c r="GS20" s="76">
        <v>260</v>
      </c>
      <c r="GT20" s="240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40"/>
      <c r="HA20" s="44">
        <v>333</v>
      </c>
      <c r="HB20" s="240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41"/>
      <c r="HI20" s="44">
        <v>338</v>
      </c>
      <c r="HJ20" s="241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  <c r="HV20" s="43"/>
      <c r="HW20" s="44">
        <v>267</v>
      </c>
      <c r="HX20" s="45"/>
      <c r="HY20" s="44">
        <v>283</v>
      </c>
      <c r="HZ20" s="46"/>
      <c r="IA20" s="44">
        <v>328</v>
      </c>
      <c r="IB20" s="46"/>
      <c r="IC20" s="47">
        <f>(HW20+HY20+IA20)</f>
        <v>878</v>
      </c>
      <c r="ID20" s="43"/>
      <c r="IE20" s="44">
        <v>316</v>
      </c>
      <c r="IF20" s="45"/>
      <c r="IG20" s="44">
        <v>311</v>
      </c>
      <c r="IH20" s="46"/>
      <c r="II20" s="44">
        <v>342</v>
      </c>
      <c r="IJ20" s="46"/>
      <c r="IK20" s="47">
        <f>(IE20+IG20+II20)</f>
        <v>969</v>
      </c>
    </row>
    <row r="21" spans="2:245" ht="30" customHeight="1" thickBot="1">
      <c r="B21" s="77"/>
      <c r="C21" s="297"/>
      <c r="D21" s="291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5.4</v>
      </c>
      <c r="HL21" s="54"/>
      <c r="HM21" s="55">
        <f>ROUND((HM19/HM20-1)*100,1)</f>
        <v>3</v>
      </c>
      <c r="HN21" s="68"/>
      <c r="HO21" s="52">
        <f>ROUND((HO19/HO20-1)*100,1)</f>
        <v>6.5</v>
      </c>
      <c r="HP21" s="56"/>
      <c r="HQ21" s="52">
        <f>ROUND((HQ19/HQ20-1)*100,1)</f>
        <v>2</v>
      </c>
      <c r="HR21" s="54"/>
      <c r="HS21" s="52">
        <f>ROUND((HS19/HS20-1)*100,1)</f>
        <v>6.6</v>
      </c>
      <c r="HT21" s="54"/>
      <c r="HU21" s="55">
        <f>ROUND((HU19/HU20-1)*100,1)</f>
        <v>4.9</v>
      </c>
      <c r="HV21" s="68"/>
      <c r="HW21" s="52">
        <f>ROUND((HW19/HW20-1)*100,1)</f>
        <v>24</v>
      </c>
      <c r="HX21" s="56"/>
      <c r="HY21" s="52">
        <f>ROUND((HY19/HY20-1)*100,1)</f>
        <v>20.8</v>
      </c>
      <c r="HZ21" s="54"/>
      <c r="IA21" s="52">
        <f>ROUND((IA19/IA20-1)*100,1)</f>
        <v>6.7</v>
      </c>
      <c r="IB21" s="54"/>
      <c r="IC21" s="55">
        <f>ROUND((IC19/IC20-1)*100,1)</f>
        <v>16.5</v>
      </c>
      <c r="ID21" s="68"/>
      <c r="IE21" s="52">
        <f>ROUND((IE19/IE20-1)*100,1)</f>
        <v>4.4</v>
      </c>
      <c r="IF21" s="56"/>
      <c r="IG21" s="52">
        <f>ROUND((IG19/IG20-1)*100,1)</f>
        <v>2.9</v>
      </c>
      <c r="IH21" s="54"/>
      <c r="II21" s="52">
        <f>ROUND((II19/II20-1)*100,1)</f>
        <v>-0.6</v>
      </c>
      <c r="IJ21" s="54"/>
      <c r="IK21" s="55">
        <f>ROUND((IK19/IK20-1)*100,1)</f>
        <v>2.2</v>
      </c>
    </row>
    <row r="22" spans="2:245" ht="30" customHeight="1">
      <c r="B22" s="77"/>
      <c r="C22" s="295" t="s">
        <v>111</v>
      </c>
      <c r="D22" s="294" t="s">
        <v>39</v>
      </c>
      <c r="E22" s="26" t="s">
        <v>100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37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80">
        <v>986.221</v>
      </c>
      <c r="BH22" s="58"/>
      <c r="BI22" s="47">
        <f>(BC22+BE22+BG22)</f>
        <v>2718.638</v>
      </c>
      <c r="BJ22" s="62"/>
      <c r="BK22" s="81">
        <v>924.179</v>
      </c>
      <c r="BL22" s="58"/>
      <c r="BM22" s="254">
        <v>959.151</v>
      </c>
      <c r="BN22" s="58"/>
      <c r="BO22" s="254">
        <v>976.729</v>
      </c>
      <c r="BP22" s="58"/>
      <c r="BQ22" s="47">
        <f>(BK22+BM22+BO22)</f>
        <v>2860.059</v>
      </c>
      <c r="BR22" s="62"/>
      <c r="BS22" s="254">
        <v>940.389</v>
      </c>
      <c r="BT22" s="250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50"/>
      <c r="CC22" s="244">
        <v>869.358</v>
      </c>
      <c r="CD22" s="250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50"/>
      <c r="CK22" s="38">
        <v>796.028</v>
      </c>
      <c r="CL22" s="250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50"/>
      <c r="DA22" s="63">
        <v>732.08</v>
      </c>
      <c r="DB22" s="250"/>
      <c r="DC22" s="245">
        <v>749.608</v>
      </c>
      <c r="DD22" s="58"/>
      <c r="DE22" s="47">
        <f>(CY22+DA22+DC22)</f>
        <v>2366.6409999999996</v>
      </c>
      <c r="DF22" s="62"/>
      <c r="DG22" s="245">
        <v>713.897</v>
      </c>
      <c r="DH22" s="250"/>
      <c r="DI22" s="245">
        <v>620.769</v>
      </c>
      <c r="DJ22" s="250"/>
      <c r="DK22" s="245">
        <v>567.018</v>
      </c>
      <c r="DL22" s="58"/>
      <c r="DM22" s="47">
        <f>(DG22+DI22+DK22)</f>
        <v>1901.6840000000002</v>
      </c>
      <c r="DN22" s="62"/>
      <c r="DO22" s="245">
        <v>577.348</v>
      </c>
      <c r="DP22" s="250"/>
      <c r="DQ22" s="72">
        <v>598</v>
      </c>
      <c r="DR22" s="250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50"/>
      <c r="EG22" s="40">
        <v>637.94</v>
      </c>
      <c r="EH22" s="250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50"/>
      <c r="FM22" s="64">
        <v>566.149</v>
      </c>
      <c r="FN22" s="250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50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50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50"/>
      <c r="GS22" s="41">
        <v>627.985</v>
      </c>
      <c r="GT22" s="250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50"/>
      <c r="HA22" s="41">
        <v>671.504</v>
      </c>
      <c r="HB22" s="250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51"/>
      <c r="HI22" s="41">
        <v>637.574</v>
      </c>
      <c r="HJ22" s="251"/>
      <c r="HK22" s="41">
        <v>694.808</v>
      </c>
      <c r="HL22" s="58"/>
      <c r="HM22" s="47">
        <f>(HG22+HI22+HK22)</f>
        <v>1946.9769999999999</v>
      </c>
      <c r="HN22" s="62"/>
      <c r="HO22" s="41">
        <v>661.144</v>
      </c>
      <c r="HP22" s="59"/>
      <c r="HQ22" s="41">
        <v>668.062</v>
      </c>
      <c r="HR22" s="58"/>
      <c r="HS22" s="41">
        <v>672.128</v>
      </c>
      <c r="HT22" s="58"/>
      <c r="HU22" s="47">
        <f>(HO22+HQ22+HS22)</f>
        <v>2001.3340000000003</v>
      </c>
      <c r="HV22" s="62"/>
      <c r="HW22" s="41">
        <v>674.108</v>
      </c>
      <c r="HX22" s="59"/>
      <c r="HY22" s="41">
        <v>639.683</v>
      </c>
      <c r="HZ22" s="58"/>
      <c r="IA22" s="239">
        <v>700</v>
      </c>
      <c r="IB22" s="58"/>
      <c r="IC22" s="47">
        <f>(HW22+HY22+IA22)</f>
        <v>2013.791</v>
      </c>
      <c r="ID22" s="62"/>
      <c r="IE22" s="239">
        <v>740</v>
      </c>
      <c r="IF22" s="59"/>
      <c r="IG22" s="239">
        <v>690</v>
      </c>
      <c r="IH22" s="58"/>
      <c r="II22" s="239">
        <v>630</v>
      </c>
      <c r="IJ22" s="58"/>
      <c r="IK22" s="47">
        <f>(IE22+IG22+II22)</f>
        <v>2060</v>
      </c>
    </row>
    <row r="23" spans="2:245" ht="30" customHeight="1">
      <c r="B23" s="77"/>
      <c r="C23" s="296"/>
      <c r="D23" s="290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40"/>
      <c r="BU23" s="44">
        <v>888.542</v>
      </c>
      <c r="BV23" s="46"/>
      <c r="BW23" s="255">
        <v>928.38</v>
      </c>
      <c r="BX23" s="46"/>
      <c r="BY23" s="47">
        <f>(BS23+BU23+BW23)</f>
        <v>2720.52</v>
      </c>
      <c r="BZ23" s="43"/>
      <c r="CA23" s="45">
        <v>981.561</v>
      </c>
      <c r="CB23" s="240"/>
      <c r="CC23" s="45">
        <v>960.39</v>
      </c>
      <c r="CD23" s="240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40"/>
      <c r="CK23" s="44">
        <v>888.018</v>
      </c>
      <c r="CL23" s="240"/>
      <c r="CM23" s="82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40"/>
      <c r="DA23" s="45">
        <v>852.443</v>
      </c>
      <c r="DB23" s="240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40"/>
      <c r="DI23" s="45">
        <v>869.358</v>
      </c>
      <c r="DJ23" s="240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40"/>
      <c r="DQ23" s="45">
        <v>796.028</v>
      </c>
      <c r="DR23" s="240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40"/>
      <c r="EG23" s="44">
        <v>732.08</v>
      </c>
      <c r="EH23" s="240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40"/>
      <c r="FM23" s="44">
        <v>637.94</v>
      </c>
      <c r="FN23" s="240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40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40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40"/>
      <c r="GS23" s="76">
        <v>566.149</v>
      </c>
      <c r="GT23" s="240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40"/>
      <c r="HA23" s="44">
        <v>657.082</v>
      </c>
      <c r="HB23" s="240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41"/>
      <c r="HI23" s="44">
        <v>598.519</v>
      </c>
      <c r="HJ23" s="241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  <c r="HV23" s="43"/>
      <c r="HW23" s="44">
        <v>638.892</v>
      </c>
      <c r="HX23" s="45"/>
      <c r="HY23" s="44">
        <v>627.985</v>
      </c>
      <c r="HZ23" s="46"/>
      <c r="IA23" s="44">
        <v>656.875</v>
      </c>
      <c r="IB23" s="46"/>
      <c r="IC23" s="47">
        <f>(HW23+HY23+IA23)</f>
        <v>1923.752</v>
      </c>
      <c r="ID23" s="43"/>
      <c r="IE23" s="44">
        <v>698.749</v>
      </c>
      <c r="IF23" s="45"/>
      <c r="IG23" s="44">
        <v>671.504</v>
      </c>
      <c r="IH23" s="46"/>
      <c r="II23" s="44">
        <v>629.953</v>
      </c>
      <c r="IJ23" s="46"/>
      <c r="IK23" s="47">
        <f>(IE23+IG23+II23)</f>
        <v>2000.2060000000001</v>
      </c>
    </row>
    <row r="24" spans="2:245" ht="30" customHeight="1" thickBot="1">
      <c r="B24" s="79"/>
      <c r="C24" s="297"/>
      <c r="D24" s="291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6.6</v>
      </c>
      <c r="HL24" s="54"/>
      <c r="HM24" s="55">
        <f>ROUND((HM22/HM23-1)*100,1)</f>
        <v>5</v>
      </c>
      <c r="HN24" s="68"/>
      <c r="HO24" s="52">
        <f>ROUND((HO22/HO23-1)*100,1)</f>
        <v>0.8</v>
      </c>
      <c r="HP24" s="56"/>
      <c r="HQ24" s="52">
        <f>ROUND((HQ22/HQ23-1)*100,1)</f>
        <v>11.3</v>
      </c>
      <c r="HR24" s="54"/>
      <c r="HS24" s="52">
        <f>ROUND((HS22/HS23-1)*100,1)</f>
        <v>6.3</v>
      </c>
      <c r="HT24" s="54"/>
      <c r="HU24" s="55">
        <f>ROUND((HU22/HU23-1)*100,1)</f>
        <v>6</v>
      </c>
      <c r="HV24" s="68"/>
      <c r="HW24" s="52">
        <f>ROUND((HW22/HW23-1)*100,1)</f>
        <v>5.5</v>
      </c>
      <c r="HX24" s="56"/>
      <c r="HY24" s="52">
        <f>ROUND((HY22/HY23-1)*100,1)</f>
        <v>1.9</v>
      </c>
      <c r="HZ24" s="54"/>
      <c r="IA24" s="52">
        <f>ROUND((IA22/IA23-1)*100,1)</f>
        <v>6.6</v>
      </c>
      <c r="IB24" s="54"/>
      <c r="IC24" s="55">
        <f>ROUND((IC22/IC23-1)*100,1)</f>
        <v>4.7</v>
      </c>
      <c r="ID24" s="68"/>
      <c r="IE24" s="52">
        <f>ROUND((IE22/IE23-1)*100,1)</f>
        <v>5.9</v>
      </c>
      <c r="IF24" s="56"/>
      <c r="IG24" s="52">
        <f>ROUND((IG22/IG23-1)*100,1)</f>
        <v>2.8</v>
      </c>
      <c r="IH24" s="54"/>
      <c r="II24" s="52">
        <f>ROUND((II22/II23-1)*100,1)</f>
        <v>0</v>
      </c>
      <c r="IJ24" s="54"/>
      <c r="IK24" s="55">
        <f>ROUND((IK22/IK23-1)*100,1)</f>
        <v>3</v>
      </c>
    </row>
    <row r="25" spans="2:245" ht="30" customHeight="1">
      <c r="B25" s="292" t="s">
        <v>112</v>
      </c>
      <c r="C25" s="293"/>
      <c r="D25" s="294" t="s">
        <v>40</v>
      </c>
      <c r="E25" s="26" t="s">
        <v>100</v>
      </c>
      <c r="F25" s="27"/>
      <c r="G25" s="28">
        <v>142.019</v>
      </c>
      <c r="H25" s="83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3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3"/>
      <c r="Y25" s="30">
        <v>214.17600000000002</v>
      </c>
      <c r="Z25" s="31"/>
      <c r="AA25" s="237">
        <v>396.46</v>
      </c>
      <c r="AB25" s="31"/>
      <c r="AC25" s="47">
        <f>(W25+Y25+AA25)</f>
        <v>753.4970000000001</v>
      </c>
      <c r="AD25" s="27"/>
      <c r="AE25" s="28">
        <v>141.182</v>
      </c>
      <c r="AF25" s="83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3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3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3"/>
      <c r="BE25" s="30">
        <v>225.994</v>
      </c>
      <c r="BF25" s="31"/>
      <c r="BG25" s="80">
        <v>331.871</v>
      </c>
      <c r="BH25" s="31"/>
      <c r="BI25" s="47">
        <f>(BC25+BE25+BG25)</f>
        <v>758.174</v>
      </c>
      <c r="BJ25" s="27"/>
      <c r="BK25" s="256">
        <f>148.924+8.794</f>
        <v>157.71800000000002</v>
      </c>
      <c r="BL25" s="83"/>
      <c r="BM25" s="254">
        <v>146.381</v>
      </c>
      <c r="BN25" s="31"/>
      <c r="BO25" s="254">
        <v>184.926</v>
      </c>
      <c r="BP25" s="31"/>
      <c r="BQ25" s="47">
        <f>(BK25+BM25+BO25)</f>
        <v>489.02500000000003</v>
      </c>
      <c r="BR25" s="27"/>
      <c r="BS25" s="254">
        <v>136.879</v>
      </c>
      <c r="BT25" s="83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3"/>
      <c r="CC25" s="37">
        <v>226.05</v>
      </c>
      <c r="CD25" s="83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3"/>
      <c r="CK25" s="257">
        <v>204.721</v>
      </c>
      <c r="CL25" s="83"/>
      <c r="CM25" s="257">
        <v>328.401</v>
      </c>
      <c r="CN25" s="31"/>
      <c r="CO25" s="47">
        <f>(CI25+CK25+CM25)</f>
        <v>662.8040000000001</v>
      </c>
      <c r="CP25" s="27"/>
      <c r="CQ25" s="258">
        <v>119.658</v>
      </c>
      <c r="CR25" s="29"/>
      <c r="CS25" s="259">
        <v>114.091</v>
      </c>
      <c r="CT25" s="31"/>
      <c r="CU25" s="259">
        <v>150.874</v>
      </c>
      <c r="CV25" s="31"/>
      <c r="CW25" s="47">
        <f>(CQ25+CS25+CU25)</f>
        <v>384.623</v>
      </c>
      <c r="CX25" s="27"/>
      <c r="CY25" s="259">
        <v>118.475</v>
      </c>
      <c r="CZ25" s="83"/>
      <c r="DA25" s="259">
        <v>123.245</v>
      </c>
      <c r="DB25" s="83"/>
      <c r="DC25" s="259">
        <v>194.705</v>
      </c>
      <c r="DD25" s="31"/>
      <c r="DE25" s="47">
        <f>(CY25+DA25+DC25)</f>
        <v>436.425</v>
      </c>
      <c r="DF25" s="27"/>
      <c r="DG25" s="259">
        <v>140.645</v>
      </c>
      <c r="DH25" s="83"/>
      <c r="DI25" s="259">
        <v>162.081</v>
      </c>
      <c r="DJ25" s="83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3"/>
      <c r="DQ25" s="40">
        <v>190.576</v>
      </c>
      <c r="DR25" s="83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3"/>
      <c r="EG25" s="40">
        <v>166.791</v>
      </c>
      <c r="EH25" s="83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3"/>
      <c r="FM25" s="64">
        <v>131.604</v>
      </c>
      <c r="FN25" s="83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3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3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3"/>
      <c r="GS25" s="41">
        <v>116.311</v>
      </c>
      <c r="GT25" s="83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3"/>
      <c r="HA25" s="41">
        <v>190.803</v>
      </c>
      <c r="HB25" s="83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41">
        <v>154.844</v>
      </c>
      <c r="HJ25" s="29"/>
      <c r="HK25" s="41">
        <v>240.276</v>
      </c>
      <c r="HL25" s="31"/>
      <c r="HM25" s="47">
        <f>(HG25+HI25+HK25)</f>
        <v>510.682</v>
      </c>
      <c r="HN25" s="27"/>
      <c r="HO25" s="41">
        <v>90.419</v>
      </c>
      <c r="HP25" s="29"/>
      <c r="HQ25" s="41">
        <v>103.696</v>
      </c>
      <c r="HR25" s="31"/>
      <c r="HS25" s="41">
        <v>109.252</v>
      </c>
      <c r="HT25" s="31"/>
      <c r="HU25" s="47">
        <f>(HO25+HQ25+HS25)</f>
        <v>303.367</v>
      </c>
      <c r="HV25" s="27"/>
      <c r="HW25" s="41">
        <v>128.344</v>
      </c>
      <c r="HX25" s="29"/>
      <c r="HY25" s="238">
        <v>121.425</v>
      </c>
      <c r="HZ25" s="31"/>
      <c r="IA25" s="239">
        <v>170</v>
      </c>
      <c r="IB25" s="31"/>
      <c r="IC25" s="47">
        <f>(HW25+HY25+IA25)</f>
        <v>419.769</v>
      </c>
      <c r="ID25" s="27"/>
      <c r="IE25" s="239">
        <v>180</v>
      </c>
      <c r="IF25" s="29"/>
      <c r="IG25" s="239">
        <v>225</v>
      </c>
      <c r="IH25" s="31"/>
      <c r="II25" s="239">
        <v>200</v>
      </c>
      <c r="IJ25" s="31"/>
      <c r="IK25" s="47">
        <f>(IE25+IG25+II25)</f>
        <v>605</v>
      </c>
    </row>
    <row r="26" spans="2:245" ht="30" customHeight="1">
      <c r="B26" s="286"/>
      <c r="C26" s="287"/>
      <c r="D26" s="290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40"/>
      <c r="BU26" s="44">
        <v>175.005</v>
      </c>
      <c r="BV26" s="46"/>
      <c r="BW26" s="255">
        <v>208.194</v>
      </c>
      <c r="BX26" s="46"/>
      <c r="BY26" s="47">
        <f>(BS26+BU26+BW26)</f>
        <v>511.73699999999997</v>
      </c>
      <c r="BZ26" s="43"/>
      <c r="CA26" s="45">
        <v>197.621</v>
      </c>
      <c r="CB26" s="240"/>
      <c r="CC26" s="45">
        <v>228.451</v>
      </c>
      <c r="CD26" s="240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40"/>
      <c r="CK26" s="45">
        <v>225.994</v>
      </c>
      <c r="CL26" s="240"/>
      <c r="CM26" s="82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40"/>
      <c r="DA26" s="45">
        <v>159.129</v>
      </c>
      <c r="DB26" s="240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40"/>
      <c r="DI26" s="45">
        <v>226.05</v>
      </c>
      <c r="DJ26" s="240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40"/>
      <c r="DQ26" s="45">
        <v>204.721</v>
      </c>
      <c r="DR26" s="240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40"/>
      <c r="EG26" s="44">
        <v>123.245</v>
      </c>
      <c r="EH26" s="240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40"/>
      <c r="FM26" s="44">
        <v>166.791</v>
      </c>
      <c r="FN26" s="240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40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40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40"/>
      <c r="GS26" s="76">
        <v>131.604</v>
      </c>
      <c r="GT26" s="240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40"/>
      <c r="HA26" s="44">
        <v>183.55</v>
      </c>
      <c r="HB26" s="240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41"/>
      <c r="HI26" s="44">
        <v>175.915</v>
      </c>
      <c r="HJ26" s="241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  <c r="HV26" s="43"/>
      <c r="HW26" s="44">
        <v>121.289</v>
      </c>
      <c r="HX26" s="45"/>
      <c r="HY26" s="44">
        <v>116.311</v>
      </c>
      <c r="HZ26" s="46"/>
      <c r="IA26" s="44">
        <v>131.26</v>
      </c>
      <c r="IB26" s="46"/>
      <c r="IC26" s="47">
        <f>(HW26+HY26+IA26)</f>
        <v>368.86</v>
      </c>
      <c r="ID26" s="43"/>
      <c r="IE26" s="44">
        <v>179.071</v>
      </c>
      <c r="IF26" s="45"/>
      <c r="IG26" s="44">
        <v>190.803</v>
      </c>
      <c r="IH26" s="46"/>
      <c r="II26" s="44">
        <v>167.199</v>
      </c>
      <c r="IJ26" s="46"/>
      <c r="IK26" s="47">
        <f>(IE26+IG26+II26)</f>
        <v>537.0730000000001</v>
      </c>
    </row>
    <row r="27" spans="2:245" ht="30" customHeight="1" thickBot="1">
      <c r="B27" s="288"/>
      <c r="C27" s="289"/>
      <c r="D27" s="291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48"/>
      <c r="HG27" s="52">
        <f>ROUND((HG25/HG26-1)*100,1)</f>
        <v>12.4</v>
      </c>
      <c r="HH27" s="260"/>
      <c r="HI27" s="52">
        <f>ROUND((HI25/HI26-1)*100,1)</f>
        <v>-12</v>
      </c>
      <c r="HJ27" s="260"/>
      <c r="HK27" s="52">
        <f>ROUND((HK25/HK26-1)*100,1)</f>
        <v>5</v>
      </c>
      <c r="HL27" s="54"/>
      <c r="HM27" s="55">
        <f>ROUND((HM25/HM26-1)*100,1)</f>
        <v>0.6</v>
      </c>
      <c r="HN27" s="68"/>
      <c r="HO27" s="52">
        <f>ROUND((HO25/HO26-1)*100,1)</f>
        <v>0</v>
      </c>
      <c r="HP27" s="57"/>
      <c r="HQ27" s="52">
        <f>ROUND((HQ25/HQ26-1)*100,1)</f>
        <v>3.4</v>
      </c>
      <c r="HR27" s="54"/>
      <c r="HS27" s="52">
        <f>ROUND((HS25/HS26-1)*100,1)</f>
        <v>-9.9</v>
      </c>
      <c r="HT27" s="54"/>
      <c r="HU27" s="55">
        <f>ROUND((HU25/HU26-1)*100,1)</f>
        <v>-2.8</v>
      </c>
      <c r="HV27" s="68"/>
      <c r="HW27" s="52">
        <f>ROUND((HW25/HW26-1)*100,1)</f>
        <v>5.8</v>
      </c>
      <c r="HX27" s="57"/>
      <c r="HY27" s="52">
        <f>ROUND((HY25/HY26-1)*100,1)</f>
        <v>4.4</v>
      </c>
      <c r="HZ27" s="54"/>
      <c r="IA27" s="52">
        <f>ROUND((IA25/IA26-1)*100,1)</f>
        <v>29.5</v>
      </c>
      <c r="IB27" s="54"/>
      <c r="IC27" s="55">
        <f>ROUND((IC25/IC26-1)*100,1)</f>
        <v>13.8</v>
      </c>
      <c r="ID27" s="68"/>
      <c r="IE27" s="52">
        <f>ROUND((IE25/IE26-1)*100,1)</f>
        <v>0.5</v>
      </c>
      <c r="IF27" s="57"/>
      <c r="IG27" s="52">
        <f>ROUND((IG25/IG26-1)*100,1)</f>
        <v>17.9</v>
      </c>
      <c r="IH27" s="54"/>
      <c r="II27" s="52">
        <f>ROUND((II25/II26-1)*100,1)</f>
        <v>19.6</v>
      </c>
      <c r="IJ27" s="54"/>
      <c r="IK27" s="55">
        <f>ROUND((IK25/IK26-1)*100,1)</f>
        <v>12.6</v>
      </c>
    </row>
    <row r="28" spans="2:239" ht="24.75" customHeight="1">
      <c r="B28" s="84" t="s">
        <v>41</v>
      </c>
      <c r="C28" s="85" t="s">
        <v>113</v>
      </c>
      <c r="D28" s="85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86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86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86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8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K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"/>
    </sheetView>
  </sheetViews>
  <sheetFormatPr defaultColWidth="10.625" defaultRowHeight="13.5"/>
  <cols>
    <col min="1" max="1" width="4.875" style="88" customWidth="1"/>
    <col min="2" max="2" width="3.625" style="88" customWidth="1"/>
    <col min="3" max="3" width="22.875" style="88" customWidth="1"/>
    <col min="4" max="4" width="2.625" style="88" customWidth="1"/>
    <col min="5" max="5" width="8.50390625" style="88" customWidth="1"/>
    <col min="6" max="6" width="2.625" style="88" customWidth="1"/>
    <col min="7" max="7" width="7.625" style="88" customWidth="1"/>
    <col min="8" max="8" width="2.625" style="88" customWidth="1"/>
    <col min="9" max="9" width="8.50390625" style="88" customWidth="1"/>
    <col min="10" max="10" width="2.625" style="88" customWidth="1"/>
    <col min="11" max="11" width="7.625" style="88" customWidth="1"/>
    <col min="12" max="12" width="2.625" style="88" customWidth="1"/>
    <col min="13" max="13" width="8.625" style="88" customWidth="1"/>
    <col min="14" max="14" width="2.625" style="88" customWidth="1"/>
    <col min="15" max="15" width="7.625" style="88" customWidth="1"/>
    <col min="16" max="16" width="2.625" style="88" customWidth="1"/>
    <col min="17" max="17" width="8.625" style="88" customWidth="1"/>
    <col min="18" max="18" width="2.625" style="88" customWidth="1"/>
    <col min="19" max="19" width="7.625" style="88" customWidth="1"/>
    <col min="20" max="20" width="2.625" style="88" customWidth="1"/>
    <col min="21" max="21" width="8.625" style="88" customWidth="1"/>
    <col min="22" max="22" width="2.625" style="88" customWidth="1"/>
    <col min="23" max="23" width="7.625" style="88" customWidth="1"/>
    <col min="24" max="24" width="2.625" style="88" customWidth="1"/>
    <col min="25" max="25" width="8.625" style="88" customWidth="1"/>
    <col min="26" max="26" width="2.625" style="88" customWidth="1"/>
    <col min="27" max="27" width="7.625" style="88" customWidth="1"/>
    <col min="28" max="28" width="2.625" style="88" customWidth="1"/>
    <col min="29" max="29" width="8.625" style="88" customWidth="1"/>
    <col min="30" max="30" width="2.625" style="88" customWidth="1"/>
    <col min="31" max="31" width="7.625" style="88" customWidth="1"/>
    <col min="32" max="32" width="7.50390625" style="92" customWidth="1"/>
    <col min="33" max="33" width="7.50390625" style="88" customWidth="1"/>
    <col min="34" max="34" width="8.50390625" style="92" customWidth="1"/>
    <col min="35" max="16384" width="10.625" style="88" customWidth="1"/>
  </cols>
  <sheetData>
    <row r="1" spans="2:32" ht="18" customHeight="1" thickBot="1">
      <c r="B1" s="300" t="s">
        <v>45</v>
      </c>
      <c r="C1" s="301"/>
      <c r="D1" s="301"/>
      <c r="E1" s="301"/>
      <c r="F1" s="301"/>
      <c r="G1" s="301"/>
      <c r="H1" s="301"/>
      <c r="I1" s="301"/>
      <c r="J1" s="301"/>
      <c r="K1" s="301"/>
      <c r="Z1" s="89"/>
      <c r="AA1" s="90"/>
      <c r="AB1" s="90"/>
      <c r="AC1" s="302" t="s">
        <v>46</v>
      </c>
      <c r="AD1" s="303"/>
      <c r="AE1" s="304"/>
      <c r="AF1" s="91"/>
    </row>
    <row r="2" spans="2:32" ht="1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M2" s="93"/>
      <c r="O2" s="94"/>
      <c r="Z2" s="89"/>
      <c r="AA2" s="90"/>
      <c r="AB2" s="90"/>
      <c r="AC2" s="90"/>
      <c r="AD2" s="90"/>
      <c r="AE2" s="95" t="s">
        <v>47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48</v>
      </c>
      <c r="AF3" s="91"/>
    </row>
    <row r="4" spans="2:31" ht="16.5" customHeight="1">
      <c r="B4" s="305"/>
      <c r="C4" s="306"/>
      <c r="D4" s="97" t="s">
        <v>0</v>
      </c>
      <c r="E4" s="97"/>
      <c r="F4" s="97"/>
      <c r="G4" s="97"/>
      <c r="H4" s="98" t="s">
        <v>49</v>
      </c>
      <c r="I4" s="98"/>
      <c r="J4" s="97"/>
      <c r="K4" s="97"/>
      <c r="L4" s="99" t="s">
        <v>1</v>
      </c>
      <c r="M4" s="97"/>
      <c r="N4" s="97"/>
      <c r="O4" s="97"/>
      <c r="P4" s="99" t="s">
        <v>2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50</v>
      </c>
      <c r="AC4" s="97"/>
      <c r="AD4" s="97"/>
      <c r="AE4" s="101"/>
    </row>
    <row r="5" spans="2:31" ht="16.5" customHeight="1">
      <c r="B5" s="307"/>
      <c r="C5" s="308"/>
      <c r="D5" s="102" t="s">
        <v>51</v>
      </c>
      <c r="E5" s="102"/>
      <c r="F5" s="103"/>
      <c r="G5" s="103"/>
      <c r="H5" s="104" t="s">
        <v>52</v>
      </c>
      <c r="I5" s="104"/>
      <c r="J5" s="103"/>
      <c r="K5" s="103"/>
      <c r="L5" s="105" t="s">
        <v>53</v>
      </c>
      <c r="M5" s="102"/>
      <c r="N5" s="103"/>
      <c r="O5" s="103"/>
      <c r="P5" s="105" t="s">
        <v>54</v>
      </c>
      <c r="Q5" s="102"/>
      <c r="R5" s="103"/>
      <c r="S5" s="103"/>
      <c r="T5" s="106" t="s">
        <v>3</v>
      </c>
      <c r="U5" s="107"/>
      <c r="V5" s="107"/>
      <c r="W5" s="107"/>
      <c r="X5" s="108" t="s">
        <v>4</v>
      </c>
      <c r="Y5" s="109"/>
      <c r="Z5" s="109"/>
      <c r="AA5" s="109"/>
      <c r="AB5" s="105" t="s">
        <v>55</v>
      </c>
      <c r="AC5" s="102"/>
      <c r="AD5" s="103"/>
      <c r="AE5" s="110"/>
    </row>
    <row r="6" spans="2:31" ht="16.5" customHeight="1">
      <c r="B6" s="307"/>
      <c r="C6" s="308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54</v>
      </c>
      <c r="U6" s="102"/>
      <c r="V6" s="103"/>
      <c r="W6" s="103"/>
      <c r="X6" s="105" t="s">
        <v>56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9"/>
      <c r="C7" s="310"/>
      <c r="D7" s="115" t="s">
        <v>57</v>
      </c>
      <c r="E7" s="115"/>
      <c r="F7" s="116" t="s">
        <v>58</v>
      </c>
      <c r="G7" s="117"/>
      <c r="H7" s="118" t="s">
        <v>59</v>
      </c>
      <c r="I7" s="119"/>
      <c r="J7" s="116" t="s">
        <v>58</v>
      </c>
      <c r="K7" s="120"/>
      <c r="L7" s="118" t="s">
        <v>59</v>
      </c>
      <c r="M7" s="115"/>
      <c r="N7" s="116" t="s">
        <v>58</v>
      </c>
      <c r="O7" s="120"/>
      <c r="P7" s="118" t="s">
        <v>57</v>
      </c>
      <c r="Q7" s="115"/>
      <c r="R7" s="116" t="s">
        <v>58</v>
      </c>
      <c r="S7" s="120"/>
      <c r="T7" s="118" t="s">
        <v>57</v>
      </c>
      <c r="U7" s="115"/>
      <c r="V7" s="116" t="s">
        <v>58</v>
      </c>
      <c r="W7" s="120"/>
      <c r="X7" s="118" t="s">
        <v>57</v>
      </c>
      <c r="Y7" s="115"/>
      <c r="Z7" s="116" t="s">
        <v>58</v>
      </c>
      <c r="AA7" s="120"/>
      <c r="AB7" s="118" t="s">
        <v>57</v>
      </c>
      <c r="AC7" s="115"/>
      <c r="AD7" s="116" t="s">
        <v>58</v>
      </c>
      <c r="AE7" s="121"/>
      <c r="AF7" s="122"/>
      <c r="AG7" s="87"/>
      <c r="AH7" s="123"/>
    </row>
    <row r="8" spans="2:34" ht="15" customHeight="1">
      <c r="B8" s="298"/>
      <c r="C8" s="125" t="s">
        <v>117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8"/>
      <c r="C9" s="125" t="s">
        <v>60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8"/>
      <c r="C10" s="125" t="s">
        <v>61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8"/>
      <c r="C11" s="125" t="s">
        <v>62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8"/>
      <c r="C12" s="125" t="s">
        <v>63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8"/>
      <c r="C13" s="125" t="s">
        <v>64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8"/>
      <c r="C14" s="125" t="s">
        <v>65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8"/>
      <c r="C15" s="125" t="s">
        <v>66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8"/>
      <c r="C16" s="125" t="s">
        <v>67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1:32" s="92" customFormat="1" ht="15" customHeight="1">
      <c r="A17" s="88"/>
      <c r="B17" s="298"/>
      <c r="C17" s="125" t="s">
        <v>118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</row>
    <row r="18" spans="1:32" s="92" customFormat="1" ht="15" customHeight="1">
      <c r="A18" s="88"/>
      <c r="B18" s="124"/>
      <c r="C18" s="125" t="s">
        <v>119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</row>
    <row r="19" spans="1:32" s="92" customFormat="1" ht="15" customHeight="1">
      <c r="A19" s="88"/>
      <c r="B19" s="124"/>
      <c r="C19" s="125" t="s">
        <v>68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</row>
    <row r="20" spans="1:32" s="92" customFormat="1" ht="15" customHeight="1">
      <c r="A20" s="88"/>
      <c r="B20" s="124"/>
      <c r="C20" s="125" t="s">
        <v>120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</row>
    <row r="21" spans="1:32" s="92" customFormat="1" ht="15" customHeight="1">
      <c r="A21" s="88"/>
      <c r="B21" s="124"/>
      <c r="C21" s="125" t="s">
        <v>121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6"/>
    </row>
    <row r="22" spans="1:32" s="92" customFormat="1" ht="15" customHeight="1">
      <c r="A22" s="88"/>
      <c r="B22" s="124"/>
      <c r="C22" s="125" t="s">
        <v>69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6"/>
    </row>
    <row r="23" spans="1:32" s="92" customFormat="1" ht="15" customHeight="1">
      <c r="A23" s="88"/>
      <c r="B23" s="147"/>
      <c r="C23" s="261" t="s">
        <v>122</v>
      </c>
      <c r="D23" s="148"/>
      <c r="E23" s="149">
        <f>SUM(E36:E47)</f>
        <v>17634.852000000003</v>
      </c>
      <c r="F23" s="150"/>
      <c r="G23" s="151">
        <f>(ROUND((E23/SUM(E24:(INDEX(E24:E35,(COUNT(E36:E47)),1)))*100-100),1))</f>
        <v>6.4</v>
      </c>
      <c r="H23" s="148"/>
      <c r="I23" s="152">
        <f>SUM(I36:I47)</f>
        <v>36324.987</v>
      </c>
      <c r="J23" s="153"/>
      <c r="K23" s="151">
        <f>(ROUND((I23/SUM(I24:(INDEX(I24:I35,(COUNT(I36:I47)),1)))*100-100),1))</f>
        <v>5.9</v>
      </c>
      <c r="L23" s="148"/>
      <c r="M23" s="149">
        <f>SUM(M36:M47)</f>
        <v>3842</v>
      </c>
      <c r="N23" s="150"/>
      <c r="O23" s="151">
        <f>(ROUND((M23/SUM(M24:(INDEX(M24:M35,(COUNT(M36:M47)),1)))*100-100),1))</f>
        <v>1.8</v>
      </c>
      <c r="P23" s="148"/>
      <c r="Q23" s="149">
        <f>SUM(Q36:Q47)</f>
        <v>8166</v>
      </c>
      <c r="R23" s="150"/>
      <c r="S23" s="151">
        <f>(ROUND((Q23/SUM(Q24:(INDEX(Q24:Q35,(COUNT(Q36:Q47)),1)))*100-100),1))</f>
        <v>7.6</v>
      </c>
      <c r="T23" s="148"/>
      <c r="U23" s="149">
        <f>SUM(U36:U47)</f>
        <v>1755</v>
      </c>
      <c r="V23" s="150"/>
      <c r="W23" s="151">
        <f>(ROUND((U23/SUM(U24:(INDEX(U24:U35,(COUNT(U36:U47)),1)))*100-100),1))</f>
        <v>11</v>
      </c>
      <c r="X23" s="148"/>
      <c r="Y23" s="149">
        <f>SUM(Y36:Y47)</f>
        <v>3315.125</v>
      </c>
      <c r="Z23" s="150"/>
      <c r="AA23" s="151">
        <f>(ROUND((Y23/SUM(Y24:(INDEX(Y24:Y35,(COUNT(Y36:Y47)),1)))*100-100),1))</f>
        <v>5.1</v>
      </c>
      <c r="AB23" s="148"/>
      <c r="AC23" s="149">
        <f>SUM(AC36:AC47)</f>
        <v>553.136</v>
      </c>
      <c r="AD23" s="150"/>
      <c r="AE23" s="154">
        <f>(ROUND((AC23/SUM(AC24:(INDEX(AC24:AC35,(COUNT(AC36:AC47)),1)))*100-100),1))</f>
        <v>-1.3</v>
      </c>
      <c r="AF23" s="146"/>
    </row>
    <row r="24" spans="1:33" s="92" customFormat="1" ht="15" customHeight="1">
      <c r="A24" s="88"/>
      <c r="B24" s="298" t="s">
        <v>70</v>
      </c>
      <c r="C24" s="125" t="s">
        <v>71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5"/>
    </row>
    <row r="25" spans="1:33" s="92" customFormat="1" ht="15" customHeight="1">
      <c r="A25" s="88"/>
      <c r="B25" s="298"/>
      <c r="C25" s="125" t="s">
        <v>72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5"/>
    </row>
    <row r="26" spans="1:33" s="92" customFormat="1" ht="15" customHeight="1">
      <c r="A26" s="312"/>
      <c r="B26" s="298"/>
      <c r="C26" s="156" t="s">
        <v>73</v>
      </c>
      <c r="D26" s="157"/>
      <c r="E26" s="158">
        <v>3513.493</v>
      </c>
      <c r="F26" s="159"/>
      <c r="G26" s="160">
        <v>2.592663536856632</v>
      </c>
      <c r="H26" s="137"/>
      <c r="I26" s="127">
        <v>7194.844</v>
      </c>
      <c r="J26" s="137"/>
      <c r="K26" s="129">
        <v>3.839458839642851</v>
      </c>
      <c r="L26" s="157"/>
      <c r="M26" s="158">
        <v>747</v>
      </c>
      <c r="N26" s="159"/>
      <c r="O26" s="160">
        <v>-0.8</v>
      </c>
      <c r="P26" s="157"/>
      <c r="Q26" s="158">
        <v>1464</v>
      </c>
      <c r="R26" s="159"/>
      <c r="S26" s="160">
        <v>0.273972602739736</v>
      </c>
      <c r="T26" s="157"/>
      <c r="U26" s="158">
        <v>304</v>
      </c>
      <c r="V26" s="159"/>
      <c r="W26" s="160">
        <v>-4.402515723270439</v>
      </c>
      <c r="X26" s="157"/>
      <c r="Y26" s="158">
        <v>632.107</v>
      </c>
      <c r="Z26" s="159"/>
      <c r="AA26" s="160">
        <v>1.0832628375601505</v>
      </c>
      <c r="AB26" s="137"/>
      <c r="AC26" s="158">
        <v>121.278</v>
      </c>
      <c r="AD26" s="137"/>
      <c r="AE26" s="161">
        <v>-15.558681000389896</v>
      </c>
      <c r="AG26" s="155"/>
    </row>
    <row r="27" spans="1:33" s="92" customFormat="1" ht="15" customHeight="1">
      <c r="A27" s="312"/>
      <c r="B27" s="298"/>
      <c r="C27" s="125" t="s">
        <v>74</v>
      </c>
      <c r="D27" s="162"/>
      <c r="E27" s="163">
        <v>3514.301</v>
      </c>
      <c r="F27" s="164"/>
      <c r="G27" s="165">
        <v>1.2390494599990198</v>
      </c>
      <c r="H27" s="162"/>
      <c r="I27" s="163">
        <v>7312.014</v>
      </c>
      <c r="J27" s="162"/>
      <c r="K27" s="166">
        <v>4.438454416672655</v>
      </c>
      <c r="L27" s="162"/>
      <c r="M27" s="163">
        <v>795</v>
      </c>
      <c r="N27" s="167"/>
      <c r="O27" s="165">
        <v>-2.4539877300613466</v>
      </c>
      <c r="P27" s="162"/>
      <c r="Q27" s="163">
        <v>1432</v>
      </c>
      <c r="R27" s="167"/>
      <c r="S27" s="165">
        <v>3.021582733812944</v>
      </c>
      <c r="T27" s="162"/>
      <c r="U27" s="163">
        <v>267</v>
      </c>
      <c r="V27" s="167"/>
      <c r="W27" s="165">
        <v>-0.743494423791824</v>
      </c>
      <c r="X27" s="162"/>
      <c r="Y27" s="163">
        <v>638.892</v>
      </c>
      <c r="Z27" s="167"/>
      <c r="AA27" s="165">
        <v>4.552483909451088</v>
      </c>
      <c r="AB27" s="162"/>
      <c r="AC27" s="163">
        <v>121.289</v>
      </c>
      <c r="AD27" s="167"/>
      <c r="AE27" s="168">
        <v>-1.6947641432971228</v>
      </c>
      <c r="AG27" s="155"/>
    </row>
    <row r="28" spans="1:33" s="92" customFormat="1" ht="15" customHeight="1">
      <c r="A28" s="312"/>
      <c r="B28" s="298"/>
      <c r="C28" s="125" t="s">
        <v>75</v>
      </c>
      <c r="D28" s="137"/>
      <c r="E28" s="127">
        <v>3389.477</v>
      </c>
      <c r="F28" s="128"/>
      <c r="G28" s="169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0">
        <v>-11.620467462995055</v>
      </c>
      <c r="AG28" s="155"/>
    </row>
    <row r="29" spans="1:33" s="92" customFormat="1" ht="15" customHeight="1">
      <c r="A29" s="312"/>
      <c r="B29" s="298"/>
      <c r="C29" s="156" t="s">
        <v>76</v>
      </c>
      <c r="D29" s="171"/>
      <c r="E29" s="172">
        <v>3581.963</v>
      </c>
      <c r="F29" s="173"/>
      <c r="G29" s="174">
        <v>0.18406424823977918</v>
      </c>
      <c r="H29" s="171"/>
      <c r="I29" s="172">
        <v>7409.813</v>
      </c>
      <c r="J29" s="157"/>
      <c r="K29" s="175">
        <v>1.110759056668753</v>
      </c>
      <c r="L29" s="171"/>
      <c r="M29" s="172">
        <v>821</v>
      </c>
      <c r="N29" s="173"/>
      <c r="O29" s="176">
        <v>-2.378121284185497</v>
      </c>
      <c r="P29" s="171"/>
      <c r="Q29" s="172">
        <v>1609</v>
      </c>
      <c r="R29" s="173"/>
      <c r="S29" s="176">
        <v>7.195203197868083</v>
      </c>
      <c r="T29" s="171"/>
      <c r="U29" s="172">
        <v>328</v>
      </c>
      <c r="V29" s="173"/>
      <c r="W29" s="176">
        <v>4.792332268370614</v>
      </c>
      <c r="X29" s="171"/>
      <c r="Y29" s="172">
        <v>656.875</v>
      </c>
      <c r="Z29" s="173"/>
      <c r="AA29" s="176">
        <v>4.931605759077828</v>
      </c>
      <c r="AB29" s="171"/>
      <c r="AC29" s="172">
        <v>131.26</v>
      </c>
      <c r="AD29" s="177"/>
      <c r="AE29" s="178">
        <v>-3.716798579885139</v>
      </c>
      <c r="AG29" s="155"/>
    </row>
    <row r="30" spans="1:33" s="92" customFormat="1" ht="15" customHeight="1">
      <c r="A30" s="312"/>
      <c r="B30" s="298"/>
      <c r="C30" s="125" t="s">
        <v>77</v>
      </c>
      <c r="D30" s="137"/>
      <c r="E30" s="127">
        <v>3886.261</v>
      </c>
      <c r="F30" s="128"/>
      <c r="G30" s="169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0">
        <v>8.91866575835727</v>
      </c>
      <c r="AG30" s="155"/>
    </row>
    <row r="31" spans="1:33" s="92" customFormat="1" ht="15" customHeight="1">
      <c r="A31" s="179"/>
      <c r="B31" s="298"/>
      <c r="C31" s="125" t="s">
        <v>78</v>
      </c>
      <c r="D31" s="137"/>
      <c r="E31" s="127">
        <v>4018.991</v>
      </c>
      <c r="F31" s="128"/>
      <c r="G31" s="169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0">
        <v>3.95151184963225</v>
      </c>
      <c r="AG31" s="155"/>
    </row>
    <row r="32" spans="1:33" s="92" customFormat="1" ht="15" customHeight="1">
      <c r="A32" s="88"/>
      <c r="B32" s="298"/>
      <c r="C32" s="125" t="s">
        <v>79</v>
      </c>
      <c r="D32" s="157"/>
      <c r="E32" s="158">
        <v>4084.222</v>
      </c>
      <c r="F32" s="180"/>
      <c r="G32" s="181">
        <v>2.251309241323507</v>
      </c>
      <c r="H32" s="157"/>
      <c r="I32" s="158">
        <v>8462.686</v>
      </c>
      <c r="J32" s="157"/>
      <c r="K32" s="182">
        <v>0.5057062827601433</v>
      </c>
      <c r="L32" s="157"/>
      <c r="M32" s="158">
        <v>785</v>
      </c>
      <c r="N32" s="159"/>
      <c r="O32" s="160">
        <v>-4.268292682926833</v>
      </c>
      <c r="P32" s="157"/>
      <c r="Q32" s="158">
        <v>1680</v>
      </c>
      <c r="R32" s="159"/>
      <c r="S32" s="160">
        <v>2.0656136087484844</v>
      </c>
      <c r="T32" s="157"/>
      <c r="U32" s="158">
        <v>342</v>
      </c>
      <c r="V32" s="159"/>
      <c r="W32" s="160">
        <v>-3.116147308781869</v>
      </c>
      <c r="X32" s="157"/>
      <c r="Y32" s="158">
        <v>629.953</v>
      </c>
      <c r="Z32" s="159"/>
      <c r="AA32" s="160">
        <v>3.603022802588618</v>
      </c>
      <c r="AB32" s="157"/>
      <c r="AC32" s="158">
        <v>167.199</v>
      </c>
      <c r="AD32" s="159"/>
      <c r="AE32" s="161">
        <v>-8.538466587895488</v>
      </c>
      <c r="AG32" s="155"/>
    </row>
    <row r="33" spans="1:33" s="92" customFormat="1" ht="15" customHeight="1">
      <c r="A33" s="179"/>
      <c r="B33" s="298"/>
      <c r="C33" s="262" t="s">
        <v>123</v>
      </c>
      <c r="D33" s="137"/>
      <c r="E33" s="127">
        <v>3179.57</v>
      </c>
      <c r="F33" s="113"/>
      <c r="G33" s="169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0">
        <v>12.355377525424394</v>
      </c>
      <c r="AG33" s="155"/>
    </row>
    <row r="34" spans="1:33" s="92" customFormat="1" ht="15" customHeight="1">
      <c r="A34" s="179"/>
      <c r="B34" s="298"/>
      <c r="C34" s="125" t="s">
        <v>80</v>
      </c>
      <c r="D34" s="137"/>
      <c r="E34" s="127">
        <v>3607.611</v>
      </c>
      <c r="F34" s="183"/>
      <c r="G34" s="169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0">
        <v>-11.97794389335759</v>
      </c>
      <c r="AG34" s="155"/>
    </row>
    <row r="35" spans="1:33" s="92" customFormat="1" ht="15" customHeight="1" thickBot="1">
      <c r="A35" s="93"/>
      <c r="B35" s="299"/>
      <c r="C35" s="184" t="s">
        <v>81</v>
      </c>
      <c r="D35" s="185"/>
      <c r="E35" s="186">
        <v>3716.549</v>
      </c>
      <c r="F35" s="187"/>
      <c r="G35" s="188">
        <v>9.6211373548162</v>
      </c>
      <c r="H35" s="185"/>
      <c r="I35" s="189">
        <v>7613.47</v>
      </c>
      <c r="J35" s="190"/>
      <c r="K35" s="191">
        <v>9.346062441895997</v>
      </c>
      <c r="L35" s="185"/>
      <c r="M35" s="189">
        <v>745</v>
      </c>
      <c r="N35" s="187"/>
      <c r="O35" s="191">
        <v>-0.13404825737265424</v>
      </c>
      <c r="P35" s="185"/>
      <c r="Q35" s="189">
        <v>1876</v>
      </c>
      <c r="R35" s="187"/>
      <c r="S35" s="191">
        <v>8.189158016147635</v>
      </c>
      <c r="T35" s="185"/>
      <c r="U35" s="189">
        <v>413</v>
      </c>
      <c r="V35" s="187"/>
      <c r="W35" s="191">
        <v>5.35714285714286</v>
      </c>
      <c r="X35" s="185"/>
      <c r="Y35" s="189">
        <v>694.808</v>
      </c>
      <c r="Z35" s="187"/>
      <c r="AA35" s="191">
        <v>6.576269106582711</v>
      </c>
      <c r="AB35" s="185"/>
      <c r="AC35" s="189">
        <v>240.276</v>
      </c>
      <c r="AD35" s="190"/>
      <c r="AE35" s="192">
        <v>6.349754348692072</v>
      </c>
      <c r="AG35" s="155"/>
    </row>
    <row r="36" spans="1:33" s="92" customFormat="1" ht="15" customHeight="1">
      <c r="A36" s="88"/>
      <c r="B36" s="298" t="s">
        <v>82</v>
      </c>
      <c r="C36" s="125" t="s">
        <v>83</v>
      </c>
      <c r="D36" s="137"/>
      <c r="E36" s="127">
        <v>3298.476</v>
      </c>
      <c r="F36" s="128"/>
      <c r="G36" s="129">
        <f>(E36/E24-1)*100</f>
        <v>1.612628953633366</v>
      </c>
      <c r="H36" s="137"/>
      <c r="I36" s="127">
        <v>6857.92</v>
      </c>
      <c r="J36" s="128"/>
      <c r="K36" s="193">
        <f>(I36/I24-1)*100</f>
        <v>1.9173859148767347</v>
      </c>
      <c r="L36" s="194"/>
      <c r="M36" s="127">
        <v>762</v>
      </c>
      <c r="N36" s="128"/>
      <c r="O36" s="193">
        <f>(M36/M24-1)*100</f>
        <v>0.7936507936507908</v>
      </c>
      <c r="P36" s="194"/>
      <c r="Q36" s="127">
        <v>1716</v>
      </c>
      <c r="R36" s="128"/>
      <c r="S36" s="193">
        <f>(Q36/Q24-1)*100</f>
        <v>2.0820939916716297</v>
      </c>
      <c r="T36" s="194"/>
      <c r="U36" s="127">
        <v>396</v>
      </c>
      <c r="V36" s="128"/>
      <c r="W36" s="193">
        <f>(U36/U24-1)*100</f>
        <v>6.451612903225801</v>
      </c>
      <c r="X36" s="194"/>
      <c r="Y36" s="195">
        <v>661.144</v>
      </c>
      <c r="Z36" s="196"/>
      <c r="AA36" s="193">
        <f>(Y36/Y24-1)*100</f>
        <v>0.8314879547104415</v>
      </c>
      <c r="AB36" s="194"/>
      <c r="AC36" s="127">
        <v>90.419</v>
      </c>
      <c r="AD36" s="128"/>
      <c r="AE36" s="197">
        <f>(AC36/AC24-1)*100</f>
        <v>-10.643449386791048</v>
      </c>
      <c r="AG36" s="155"/>
    </row>
    <row r="37" spans="1:33" s="92" customFormat="1" ht="15" customHeight="1">
      <c r="A37" s="88"/>
      <c r="B37" s="298"/>
      <c r="C37" s="125" t="s">
        <v>72</v>
      </c>
      <c r="D37" s="137"/>
      <c r="E37" s="127">
        <v>3470.406</v>
      </c>
      <c r="F37" s="128"/>
      <c r="G37" s="169">
        <f>(E37/E25-1)*100</f>
        <v>19.194900016795224</v>
      </c>
      <c r="H37" s="137"/>
      <c r="I37" s="127">
        <v>7151.464</v>
      </c>
      <c r="J37" s="113"/>
      <c r="K37" s="129">
        <f>(I37/I25-1)*100</f>
        <v>20.789147349144965</v>
      </c>
      <c r="L37" s="137"/>
      <c r="M37" s="127">
        <v>761</v>
      </c>
      <c r="N37" s="128"/>
      <c r="O37" s="129">
        <f>(M37/M25-1)*100</f>
        <v>6.136680613668055</v>
      </c>
      <c r="P37" s="137"/>
      <c r="Q37" s="127">
        <v>1620</v>
      </c>
      <c r="R37" s="128"/>
      <c r="S37" s="129">
        <f>(Q37/Q25-1)*100</f>
        <v>5.1948051948051965</v>
      </c>
      <c r="T37" s="137"/>
      <c r="U37" s="127">
        <v>362</v>
      </c>
      <c r="V37" s="128"/>
      <c r="W37" s="129">
        <f>(U37/U25-1)*100</f>
        <v>1.9718309859154903</v>
      </c>
      <c r="X37" s="137"/>
      <c r="Y37" s="127">
        <v>668.062</v>
      </c>
      <c r="Z37" s="198"/>
      <c r="AA37" s="129">
        <f>(Y37/Y25-1)*100</f>
        <v>11.296365711239398</v>
      </c>
      <c r="AB37" s="137"/>
      <c r="AC37" s="127">
        <v>103.696</v>
      </c>
      <c r="AD37" s="113"/>
      <c r="AE37" s="170">
        <f>(AC37/AC25-1)*100</f>
        <v>3.3982131461391285</v>
      </c>
      <c r="AG37" s="155"/>
    </row>
    <row r="38" spans="1:33" s="92" customFormat="1" ht="15" customHeight="1">
      <c r="A38" s="88"/>
      <c r="B38" s="298"/>
      <c r="C38" s="156" t="s">
        <v>73</v>
      </c>
      <c r="D38" s="199"/>
      <c r="E38" s="200">
        <v>3645.109</v>
      </c>
      <c r="F38" s="201"/>
      <c r="G38" s="202">
        <f>(E38/E26-1)*100</f>
        <v>3.7460157171225417</v>
      </c>
      <c r="H38" s="203"/>
      <c r="I38" s="200">
        <v>7417.327</v>
      </c>
      <c r="J38" s="201"/>
      <c r="K38" s="204">
        <f>(I38/I26-1)*100</f>
        <v>3.092256065593646</v>
      </c>
      <c r="L38" s="205"/>
      <c r="M38" s="200">
        <v>787</v>
      </c>
      <c r="N38" s="201"/>
      <c r="O38" s="204">
        <f>(M38/M26-1)*100</f>
        <v>5.35475234270415</v>
      </c>
      <c r="P38" s="205"/>
      <c r="Q38" s="200">
        <v>1531</v>
      </c>
      <c r="R38" s="201"/>
      <c r="S38" s="204">
        <f>(Q38/Q26-1)*100</f>
        <v>4.5765027322404395</v>
      </c>
      <c r="T38" s="205"/>
      <c r="U38" s="200">
        <v>324</v>
      </c>
      <c r="V38" s="201"/>
      <c r="W38" s="204">
        <f>(U38/U26-1)*100</f>
        <v>6.578947368421062</v>
      </c>
      <c r="X38" s="205"/>
      <c r="Y38" s="206">
        <v>672.128</v>
      </c>
      <c r="Z38" s="207"/>
      <c r="AA38" s="204">
        <f>(Y38/Y26-1)*100</f>
        <v>6.331364784759552</v>
      </c>
      <c r="AB38" s="205"/>
      <c r="AC38" s="200">
        <v>109.252</v>
      </c>
      <c r="AD38" s="201"/>
      <c r="AE38" s="208">
        <f>(AC38/AC26-1)*100</f>
        <v>-9.91606062105247</v>
      </c>
      <c r="AG38" s="155"/>
    </row>
    <row r="39" spans="1:33" s="92" customFormat="1" ht="15" customHeight="1">
      <c r="A39" s="88"/>
      <c r="B39" s="298"/>
      <c r="C39" s="125" t="s">
        <v>74</v>
      </c>
      <c r="D39" s="209"/>
      <c r="E39" s="127">
        <v>3768.514</v>
      </c>
      <c r="F39" s="128"/>
      <c r="G39" s="129">
        <f>(E39/E27-1)*100</f>
        <v>7.233671788500762</v>
      </c>
      <c r="H39" s="137"/>
      <c r="I39" s="127">
        <v>7697.925</v>
      </c>
      <c r="J39" s="128"/>
      <c r="K39" s="129">
        <f>(I39/I27-1)*100</f>
        <v>5.27776615307356</v>
      </c>
      <c r="L39" s="210"/>
      <c r="M39" s="127">
        <v>793</v>
      </c>
      <c r="N39" s="128"/>
      <c r="O39" s="129">
        <f>(M39/M27-1)*100</f>
        <v>-0.2515723270440251</v>
      </c>
      <c r="P39" s="210"/>
      <c r="Q39" s="127">
        <v>1635</v>
      </c>
      <c r="R39" s="128"/>
      <c r="S39" s="129">
        <f>(Q39/Q27-1)*100</f>
        <v>14.175977653631278</v>
      </c>
      <c r="T39" s="210"/>
      <c r="U39" s="127">
        <v>331</v>
      </c>
      <c r="V39" s="128"/>
      <c r="W39" s="129">
        <f>(U39/U27-1)*100</f>
        <v>23.97003745318351</v>
      </c>
      <c r="X39" s="210"/>
      <c r="Y39" s="140">
        <v>674.108</v>
      </c>
      <c r="Z39" s="196"/>
      <c r="AA39" s="129">
        <f>(Y39/Y27-1)*100</f>
        <v>5.51204272396586</v>
      </c>
      <c r="AB39" s="210"/>
      <c r="AC39" s="127">
        <v>128.344</v>
      </c>
      <c r="AD39" s="128"/>
      <c r="AE39" s="170">
        <f>(AC39/AC27-1)*100</f>
        <v>5.816685767052232</v>
      </c>
      <c r="AG39" s="155"/>
    </row>
    <row r="40" spans="1:33" s="92" customFormat="1" ht="15" customHeight="1">
      <c r="A40" s="88"/>
      <c r="B40" s="298"/>
      <c r="C40" s="125" t="s">
        <v>75</v>
      </c>
      <c r="D40" s="137"/>
      <c r="E40" s="211">
        <v>3452.347</v>
      </c>
      <c r="F40" s="128"/>
      <c r="G40" s="212">
        <f>(E40/E28-1)*100</f>
        <v>1.854858433911799</v>
      </c>
      <c r="H40" s="137"/>
      <c r="I40" s="127">
        <v>7200.351</v>
      </c>
      <c r="J40" s="128"/>
      <c r="K40" s="129">
        <f>(I40/I28-1)*100</f>
        <v>0.5830459056803239</v>
      </c>
      <c r="L40" s="210"/>
      <c r="M40" s="127">
        <v>739</v>
      </c>
      <c r="N40" s="128"/>
      <c r="O40" s="129">
        <f>(M40/M28-1)*100</f>
        <v>-2.763157894736845</v>
      </c>
      <c r="P40" s="210"/>
      <c r="Q40" s="127">
        <v>1664</v>
      </c>
      <c r="R40" s="128"/>
      <c r="S40" s="129">
        <f>(Q40/Q28-1)*100</f>
        <v>13.27433628318584</v>
      </c>
      <c r="T40" s="210"/>
      <c r="U40" s="127">
        <v>342</v>
      </c>
      <c r="V40" s="128"/>
      <c r="W40" s="129">
        <f>(U40/U28-1)*100</f>
        <v>20.848056537102465</v>
      </c>
      <c r="X40" s="210"/>
      <c r="Y40" s="140">
        <v>639.683</v>
      </c>
      <c r="Z40" s="196"/>
      <c r="AA40" s="129">
        <f>(Y40/Y28-1)*100</f>
        <v>1.8627833467359745</v>
      </c>
      <c r="AB40" s="210"/>
      <c r="AC40" s="211">
        <v>121.425</v>
      </c>
      <c r="AD40" s="128"/>
      <c r="AE40" s="213">
        <f>(AC40/AC28-1)*100</f>
        <v>4.39683262975985</v>
      </c>
      <c r="AG40" s="155"/>
    </row>
    <row r="41" spans="1:33" s="92" customFormat="1" ht="15" customHeight="1">
      <c r="A41" s="88"/>
      <c r="B41" s="298"/>
      <c r="C41" s="156" t="s">
        <v>76</v>
      </c>
      <c r="D41" s="209"/>
      <c r="E41" s="127"/>
      <c r="F41" s="128"/>
      <c r="G41" s="202"/>
      <c r="H41" s="137"/>
      <c r="I41" s="127"/>
      <c r="J41" s="128"/>
      <c r="K41" s="129"/>
      <c r="L41" s="210"/>
      <c r="M41" s="127"/>
      <c r="N41" s="128"/>
      <c r="O41" s="129"/>
      <c r="P41" s="210"/>
      <c r="Q41" s="127"/>
      <c r="R41" s="128"/>
      <c r="S41" s="129"/>
      <c r="T41" s="210"/>
      <c r="U41" s="127"/>
      <c r="V41" s="128"/>
      <c r="W41" s="129"/>
      <c r="X41" s="210"/>
      <c r="Y41" s="140"/>
      <c r="Z41" s="196"/>
      <c r="AA41" s="129"/>
      <c r="AB41" s="210"/>
      <c r="AC41" s="127"/>
      <c r="AD41" s="128"/>
      <c r="AE41" s="170"/>
      <c r="AG41" s="155"/>
    </row>
    <row r="42" spans="1:33" s="92" customFormat="1" ht="15" customHeight="1">
      <c r="A42" s="88"/>
      <c r="B42" s="298"/>
      <c r="C42" s="125" t="s">
        <v>77</v>
      </c>
      <c r="D42" s="214"/>
      <c r="E42" s="215"/>
      <c r="F42" s="216"/>
      <c r="G42" s="217"/>
      <c r="H42" s="218"/>
      <c r="I42" s="215"/>
      <c r="J42" s="216"/>
      <c r="K42" s="217"/>
      <c r="L42" s="219"/>
      <c r="M42" s="215"/>
      <c r="N42" s="216"/>
      <c r="O42" s="217"/>
      <c r="P42" s="219"/>
      <c r="Q42" s="215"/>
      <c r="R42" s="216"/>
      <c r="S42" s="217"/>
      <c r="T42" s="219"/>
      <c r="U42" s="215"/>
      <c r="V42" s="216"/>
      <c r="W42" s="217"/>
      <c r="X42" s="219"/>
      <c r="Y42" s="220"/>
      <c r="Z42" s="221"/>
      <c r="AA42" s="217"/>
      <c r="AB42" s="219"/>
      <c r="AC42" s="215"/>
      <c r="AD42" s="216"/>
      <c r="AE42" s="222"/>
      <c r="AG42" s="155"/>
    </row>
    <row r="43" spans="1:33" s="92" customFormat="1" ht="15" customHeight="1">
      <c r="A43" s="88"/>
      <c r="B43" s="298"/>
      <c r="C43" s="125" t="s">
        <v>78</v>
      </c>
      <c r="D43" s="137"/>
      <c r="E43" s="127"/>
      <c r="F43" s="128"/>
      <c r="G43" s="129"/>
      <c r="H43" s="137"/>
      <c r="I43" s="127"/>
      <c r="J43" s="128"/>
      <c r="K43" s="129"/>
      <c r="L43" s="210"/>
      <c r="M43" s="127"/>
      <c r="N43" s="128"/>
      <c r="O43" s="129"/>
      <c r="P43" s="210"/>
      <c r="Q43" s="127"/>
      <c r="R43" s="128"/>
      <c r="S43" s="129"/>
      <c r="T43" s="210"/>
      <c r="U43" s="127"/>
      <c r="V43" s="128"/>
      <c r="W43" s="129"/>
      <c r="X43" s="210"/>
      <c r="Y43" s="140"/>
      <c r="Z43" s="196"/>
      <c r="AA43" s="129"/>
      <c r="AB43" s="210"/>
      <c r="AC43" s="127"/>
      <c r="AD43" s="128"/>
      <c r="AE43" s="170"/>
      <c r="AG43" s="155"/>
    </row>
    <row r="44" spans="1:33" s="92" customFormat="1" ht="15" customHeight="1">
      <c r="A44" s="88"/>
      <c r="B44" s="298"/>
      <c r="C44" s="156" t="s">
        <v>79</v>
      </c>
      <c r="D44" s="157"/>
      <c r="E44" s="172"/>
      <c r="F44" s="173"/>
      <c r="G44" s="176"/>
      <c r="H44" s="171"/>
      <c r="I44" s="172"/>
      <c r="J44" s="173"/>
      <c r="K44" s="176"/>
      <c r="L44" s="223"/>
      <c r="M44" s="172"/>
      <c r="N44" s="173"/>
      <c r="O44" s="176"/>
      <c r="P44" s="223"/>
      <c r="Q44" s="172"/>
      <c r="R44" s="173"/>
      <c r="S44" s="176"/>
      <c r="T44" s="223"/>
      <c r="U44" s="172"/>
      <c r="V44" s="173"/>
      <c r="W44" s="176"/>
      <c r="X44" s="223"/>
      <c r="Y44" s="224"/>
      <c r="Z44" s="225"/>
      <c r="AA44" s="176"/>
      <c r="AB44" s="223"/>
      <c r="AC44" s="172"/>
      <c r="AD44" s="173"/>
      <c r="AE44" s="178"/>
      <c r="AG44" s="155"/>
    </row>
    <row r="45" spans="1:33" s="92" customFormat="1" ht="15" customHeight="1">
      <c r="A45" s="88"/>
      <c r="B45" s="298"/>
      <c r="C45" s="125" t="s">
        <v>124</v>
      </c>
      <c r="D45" s="137"/>
      <c r="E45" s="127"/>
      <c r="F45" s="128"/>
      <c r="G45" s="129"/>
      <c r="H45" s="137"/>
      <c r="I45" s="127"/>
      <c r="J45" s="128"/>
      <c r="K45" s="129"/>
      <c r="L45" s="210"/>
      <c r="M45" s="127"/>
      <c r="N45" s="128"/>
      <c r="O45" s="129"/>
      <c r="P45" s="210"/>
      <c r="Q45" s="127"/>
      <c r="R45" s="128"/>
      <c r="S45" s="129"/>
      <c r="T45" s="210"/>
      <c r="U45" s="127"/>
      <c r="V45" s="128"/>
      <c r="W45" s="129"/>
      <c r="X45" s="210"/>
      <c r="Y45" s="140"/>
      <c r="Z45" s="196"/>
      <c r="AA45" s="129"/>
      <c r="AB45" s="210"/>
      <c r="AC45" s="127"/>
      <c r="AD45" s="128"/>
      <c r="AE45" s="170"/>
      <c r="AG45" s="155"/>
    </row>
    <row r="46" spans="1:33" s="92" customFormat="1" ht="15" customHeight="1">
      <c r="A46" s="88"/>
      <c r="B46" s="298"/>
      <c r="C46" s="125" t="s">
        <v>80</v>
      </c>
      <c r="D46" s="137"/>
      <c r="E46" s="127"/>
      <c r="F46" s="128"/>
      <c r="G46" s="129"/>
      <c r="H46" s="137"/>
      <c r="I46" s="127"/>
      <c r="J46" s="128"/>
      <c r="K46" s="129"/>
      <c r="L46" s="210"/>
      <c r="M46" s="127"/>
      <c r="N46" s="128"/>
      <c r="O46" s="129"/>
      <c r="P46" s="210"/>
      <c r="Q46" s="127"/>
      <c r="R46" s="128"/>
      <c r="S46" s="129"/>
      <c r="T46" s="210"/>
      <c r="U46" s="127"/>
      <c r="V46" s="128"/>
      <c r="W46" s="129"/>
      <c r="X46" s="210"/>
      <c r="Y46" s="140"/>
      <c r="Z46" s="196"/>
      <c r="AA46" s="129"/>
      <c r="AB46" s="210"/>
      <c r="AC46" s="127"/>
      <c r="AD46" s="128"/>
      <c r="AE46" s="170"/>
      <c r="AG46" s="155"/>
    </row>
    <row r="47" spans="1:33" s="92" customFormat="1" ht="15" customHeight="1" thickBot="1">
      <c r="A47" s="88"/>
      <c r="B47" s="299"/>
      <c r="C47" s="184" t="s">
        <v>81</v>
      </c>
      <c r="D47" s="226"/>
      <c r="E47" s="189"/>
      <c r="F47" s="187"/>
      <c r="G47" s="227"/>
      <c r="H47" s="185"/>
      <c r="I47" s="189"/>
      <c r="J47" s="187"/>
      <c r="K47" s="227"/>
      <c r="L47" s="185"/>
      <c r="M47" s="228"/>
      <c r="N47" s="187"/>
      <c r="O47" s="227"/>
      <c r="P47" s="185"/>
      <c r="Q47" s="189"/>
      <c r="R47" s="187"/>
      <c r="S47" s="227"/>
      <c r="T47" s="185"/>
      <c r="U47" s="189"/>
      <c r="V47" s="187"/>
      <c r="W47" s="227"/>
      <c r="X47" s="185"/>
      <c r="Y47" s="189"/>
      <c r="Z47" s="229"/>
      <c r="AA47" s="227"/>
      <c r="AB47" s="185"/>
      <c r="AC47" s="189"/>
      <c r="AD47" s="187"/>
      <c r="AE47" s="192"/>
      <c r="AG47" s="155"/>
    </row>
    <row r="48" spans="1:33" s="92" customFormat="1" ht="15" customHeight="1">
      <c r="A48" s="88"/>
      <c r="B48" s="230"/>
      <c r="C48" s="231" t="s">
        <v>84</v>
      </c>
      <c r="D48" s="232"/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  <c r="R48" s="231"/>
      <c r="S48" s="233" t="s">
        <v>85</v>
      </c>
      <c r="T48" s="231" t="s">
        <v>86</v>
      </c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G48" s="88"/>
    </row>
    <row r="49" spans="1:33" s="92" customFormat="1" ht="15" customHeight="1">
      <c r="A49" s="88"/>
      <c r="B49" s="230"/>
      <c r="C49" s="231" t="s">
        <v>125</v>
      </c>
      <c r="D49" s="232"/>
      <c r="E49" s="231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 t="s">
        <v>126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G49" s="88"/>
    </row>
    <row r="50" spans="1:33" s="92" customFormat="1" ht="15" customHeight="1">
      <c r="A50" s="88"/>
      <c r="B50" s="230"/>
      <c r="C50" s="231" t="s">
        <v>127</v>
      </c>
      <c r="D50" s="232"/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 t="s">
        <v>87</v>
      </c>
      <c r="X50" s="232"/>
      <c r="Y50" s="232"/>
      <c r="Z50" s="232"/>
      <c r="AA50" s="232"/>
      <c r="AB50" s="232"/>
      <c r="AC50" s="232"/>
      <c r="AD50" s="232"/>
      <c r="AE50" s="232"/>
      <c r="AG50" s="88"/>
    </row>
    <row r="51" spans="1:33" s="92" customFormat="1" ht="15" customHeight="1">
      <c r="A51" s="88"/>
      <c r="B51" s="230"/>
      <c r="C51" s="231" t="s">
        <v>88</v>
      </c>
      <c r="D51" s="232"/>
      <c r="E51" s="231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 t="s">
        <v>128</v>
      </c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G51" s="88"/>
    </row>
    <row r="52" spans="1:33" s="92" customFormat="1" ht="15" customHeight="1">
      <c r="A52" s="88"/>
      <c r="B52" s="230"/>
      <c r="C52" s="231" t="s">
        <v>89</v>
      </c>
      <c r="D52" s="232"/>
      <c r="E52" s="231"/>
      <c r="F52" s="232"/>
      <c r="G52" s="232"/>
      <c r="H52" s="232"/>
      <c r="I52" s="234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 t="s">
        <v>90</v>
      </c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G52" s="88"/>
    </row>
    <row r="53" spans="1:33" s="92" customFormat="1" ht="15" customHeight="1">
      <c r="A53" s="88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2"/>
      <c r="T53" s="232" t="s">
        <v>91</v>
      </c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G53" s="88"/>
    </row>
    <row r="54" spans="1:33" s="92" customFormat="1" ht="13.5" customHeight="1">
      <c r="A54" s="88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88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G54" s="88"/>
    </row>
    <row r="55" spans="1:33" s="92" customFormat="1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230"/>
      <c r="T55" s="230"/>
      <c r="U55" s="88"/>
      <c r="V55" s="88"/>
      <c r="W55" s="88"/>
      <c r="X55" s="230"/>
      <c r="Y55" s="230"/>
      <c r="Z55" s="230"/>
      <c r="AA55" s="230"/>
      <c r="AB55" s="230"/>
      <c r="AC55" s="230"/>
      <c r="AD55" s="230"/>
      <c r="AE55" s="230"/>
      <c r="AG55" s="88"/>
    </row>
    <row r="56" spans="1:33" s="92" customFormat="1" ht="13.5" customHeight="1">
      <c r="A56" s="88"/>
      <c r="B56" s="88"/>
      <c r="C56" s="88"/>
      <c r="D56" s="88"/>
      <c r="E56" s="88"/>
      <c r="F56" s="88"/>
      <c r="G56" s="88"/>
      <c r="H56" s="88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G56" s="88"/>
    </row>
    <row r="57" spans="1:33" s="92" customFormat="1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G57" s="88"/>
    </row>
    <row r="58" spans="1:33" s="92" customFormat="1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G58" s="88"/>
    </row>
    <row r="59" spans="1:33" s="92" customFormat="1" ht="13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G59" s="88"/>
    </row>
    <row r="60" spans="1:33" s="92" customFormat="1" ht="13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G60" s="88"/>
    </row>
    <row r="61" spans="1:33" s="92" customFormat="1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G61" s="88"/>
    </row>
    <row r="62" spans="1:33" s="92" customFormat="1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G62" s="88"/>
    </row>
    <row r="63" spans="1:33" s="92" customFormat="1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G63" s="88"/>
    </row>
    <row r="64" spans="1:33" s="92" customFormat="1" ht="13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G64" s="88"/>
    </row>
    <row r="65" spans="1:33" s="92" customFormat="1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G65" s="88"/>
    </row>
    <row r="66" spans="1:33" s="92" customFormat="1" ht="13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spans="1:33" s="92" customFormat="1" ht="13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G78" s="88"/>
    </row>
    <row r="79" spans="1:33" s="92" customFormat="1" ht="13.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G79" s="88"/>
    </row>
    <row r="80" spans="1:33" s="92" customFormat="1" ht="13.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G80" s="8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2012-11-01T02:49:22Z</cp:lastPrinted>
  <dcterms:created xsi:type="dcterms:W3CDTF">2001-03-19T05:01:48Z</dcterms:created>
  <dcterms:modified xsi:type="dcterms:W3CDTF">2012-11-01T02:52:47Z</dcterms:modified>
  <cp:category/>
  <cp:version/>
  <cp:contentType/>
  <cp:contentStatus/>
</cp:coreProperties>
</file>